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8430"/>
  </bookViews>
  <sheets>
    <sheet name="初日(予選リーグ）" sheetId="14" r:id="rId1"/>
    <sheet name="2日目(上位・下位リーグ）" sheetId="15" r:id="rId2"/>
    <sheet name="決勝トーナメント表" sheetId="17" r:id="rId3"/>
  </sheets>
  <definedNames>
    <definedName name="_xlnm.Print_Area" localSheetId="1">'2日目(上位・下位リーグ）'!$A$1:$AB$80</definedName>
    <definedName name="_xlnm.Print_Area" localSheetId="2">決勝トーナメント表!$A$1:$P$83</definedName>
    <definedName name="_xlnm.Print_Area" localSheetId="0">'初日(予選リーグ）'!$A$1:$AB$81</definedName>
  </definedNames>
  <calcPr calcId="145621"/>
</workbook>
</file>

<file path=xl/calcChain.xml><?xml version="1.0" encoding="utf-8"?>
<calcChain xmlns="http://schemas.openxmlformats.org/spreadsheetml/2006/main">
  <c r="T12" i="14" l="1"/>
  <c r="O14" i="14" s="1"/>
  <c r="R12" i="14"/>
  <c r="Q14" i="14" s="1"/>
  <c r="T10" i="14"/>
  <c r="L14" i="14" s="1"/>
  <c r="R10" i="14"/>
  <c r="N14" i="14" s="1"/>
  <c r="Q10" i="14"/>
  <c r="L12" i="14" s="1"/>
  <c r="L11" i="14" s="1"/>
  <c r="O10" i="14"/>
  <c r="N12" i="14" s="1"/>
  <c r="T8" i="14"/>
  <c r="I14" i="14" s="1"/>
  <c r="R8" i="14"/>
  <c r="K14" i="14" s="1"/>
  <c r="Q8" i="14"/>
  <c r="I12" i="14" s="1"/>
  <c r="O8" i="14"/>
  <c r="P8" i="14" s="1"/>
  <c r="N8" i="14"/>
  <c r="I10" i="14" s="1"/>
  <c r="L8" i="14"/>
  <c r="K10" i="14" s="1"/>
  <c r="T25" i="14"/>
  <c r="O27" i="14" s="1"/>
  <c r="R25" i="14"/>
  <c r="S25" i="14" s="1"/>
  <c r="T23" i="14"/>
  <c r="L27" i="14" s="1"/>
  <c r="R23" i="14"/>
  <c r="N27" i="14" s="1"/>
  <c r="Q23" i="14"/>
  <c r="L25" i="14" s="1"/>
  <c r="O23" i="14"/>
  <c r="T21" i="14"/>
  <c r="I27" i="14" s="1"/>
  <c r="R21" i="14"/>
  <c r="R20" i="14" s="1"/>
  <c r="Q21" i="14"/>
  <c r="I25" i="14" s="1"/>
  <c r="O21" i="14"/>
  <c r="O20" i="14" s="1"/>
  <c r="N21" i="14"/>
  <c r="I23" i="14" s="1"/>
  <c r="L21" i="14"/>
  <c r="M21" i="14" s="1"/>
  <c r="T38" i="14"/>
  <c r="O40" i="14" s="1"/>
  <c r="R38" i="14"/>
  <c r="Q40" i="14" s="1"/>
  <c r="T36" i="14"/>
  <c r="L40" i="14" s="1"/>
  <c r="M40" i="14" s="1"/>
  <c r="R36" i="14"/>
  <c r="N40" i="14" s="1"/>
  <c r="Q36" i="14"/>
  <c r="L38" i="14" s="1"/>
  <c r="O36" i="14"/>
  <c r="N38" i="14" s="1"/>
  <c r="T34" i="14"/>
  <c r="I40" i="14" s="1"/>
  <c r="R34" i="14"/>
  <c r="S34" i="14" s="1"/>
  <c r="Q34" i="14"/>
  <c r="I38" i="14" s="1"/>
  <c r="O34" i="14"/>
  <c r="N34" i="14"/>
  <c r="I36" i="14" s="1"/>
  <c r="L34" i="14"/>
  <c r="K36" i="14" s="1"/>
  <c r="T64" i="14"/>
  <c r="O66" i="14" s="1"/>
  <c r="R64" i="14"/>
  <c r="Q66" i="14" s="1"/>
  <c r="T62" i="14"/>
  <c r="L66" i="14" s="1"/>
  <c r="R62" i="14"/>
  <c r="S62" i="14" s="1"/>
  <c r="Q62" i="14"/>
  <c r="L64" i="14" s="1"/>
  <c r="L63" i="14" s="1"/>
  <c r="O62" i="14"/>
  <c r="N64" i="14" s="1"/>
  <c r="T60" i="14"/>
  <c r="I66" i="14" s="1"/>
  <c r="R60" i="14"/>
  <c r="K66" i="14" s="1"/>
  <c r="Q60" i="14"/>
  <c r="I64" i="14" s="1"/>
  <c r="O60" i="14"/>
  <c r="K64" i="14" s="1"/>
  <c r="N60" i="14"/>
  <c r="I62" i="14" s="1"/>
  <c r="L60" i="14"/>
  <c r="K62" i="14" s="1"/>
  <c r="T77" i="14"/>
  <c r="O79" i="14" s="1"/>
  <c r="R77" i="14"/>
  <c r="Q79" i="14" s="1"/>
  <c r="T75" i="14"/>
  <c r="L79" i="14" s="1"/>
  <c r="M79" i="14" s="1"/>
  <c r="R75" i="14"/>
  <c r="S75" i="14" s="1"/>
  <c r="Q75" i="14"/>
  <c r="L77" i="14" s="1"/>
  <c r="O75" i="14"/>
  <c r="N77" i="14" s="1"/>
  <c r="T73" i="14"/>
  <c r="I79" i="14" s="1"/>
  <c r="R73" i="14"/>
  <c r="S73" i="14" s="1"/>
  <c r="Q73" i="14"/>
  <c r="I77" i="14" s="1"/>
  <c r="O73" i="14"/>
  <c r="O72" i="14" s="1"/>
  <c r="N73" i="14"/>
  <c r="I75" i="14" s="1"/>
  <c r="L73" i="14"/>
  <c r="K75" i="14" s="1"/>
  <c r="T25" i="15"/>
  <c r="O27" i="15" s="1"/>
  <c r="R25" i="15"/>
  <c r="Q27" i="15" s="1"/>
  <c r="T23" i="15"/>
  <c r="L27" i="15" s="1"/>
  <c r="R23" i="15"/>
  <c r="S23" i="15" s="1"/>
  <c r="Q23" i="15"/>
  <c r="L25" i="15" s="1"/>
  <c r="O23" i="15"/>
  <c r="P23" i="15" s="1"/>
  <c r="T21" i="15"/>
  <c r="I27" i="15" s="1"/>
  <c r="R21" i="15"/>
  <c r="S21" i="15" s="1"/>
  <c r="Q21" i="15"/>
  <c r="I25" i="15" s="1"/>
  <c r="O21" i="15"/>
  <c r="K25" i="15" s="1"/>
  <c r="N21" i="15"/>
  <c r="I23" i="15" s="1"/>
  <c r="L21" i="15"/>
  <c r="K23" i="15" s="1"/>
  <c r="T12" i="15"/>
  <c r="O14" i="15" s="1"/>
  <c r="R12" i="15"/>
  <c r="Q14" i="15" s="1"/>
  <c r="T10" i="15"/>
  <c r="L14" i="15" s="1"/>
  <c r="M14" i="15" s="1"/>
  <c r="R10" i="15"/>
  <c r="N14" i="15" s="1"/>
  <c r="Q10" i="15"/>
  <c r="L12" i="15" s="1"/>
  <c r="M12" i="15" s="1"/>
  <c r="O10" i="15"/>
  <c r="P10" i="15" s="1"/>
  <c r="T8" i="15"/>
  <c r="I14" i="15" s="1"/>
  <c r="R8" i="15"/>
  <c r="K14" i="15" s="1"/>
  <c r="Q8" i="15"/>
  <c r="I12" i="15" s="1"/>
  <c r="O8" i="15"/>
  <c r="P8" i="15" s="1"/>
  <c r="N8" i="15"/>
  <c r="I10" i="15" s="1"/>
  <c r="L8" i="15"/>
  <c r="K10" i="15" s="1"/>
  <c r="O22" i="15" l="1"/>
  <c r="N25" i="15"/>
  <c r="N27" i="15"/>
  <c r="O20" i="15"/>
  <c r="P21" i="15"/>
  <c r="L20" i="15"/>
  <c r="M21" i="15"/>
  <c r="O22" i="14"/>
  <c r="O33" i="14"/>
  <c r="O59" i="14"/>
  <c r="P60" i="14"/>
  <c r="R22" i="14"/>
  <c r="K77" i="14"/>
  <c r="N25" i="14"/>
  <c r="L33" i="14"/>
  <c r="O35" i="14"/>
  <c r="R33" i="14"/>
  <c r="L20" i="14"/>
  <c r="K23" i="14"/>
  <c r="R35" i="14"/>
  <c r="S36" i="14"/>
  <c r="L72" i="14"/>
  <c r="P73" i="14"/>
  <c r="R76" i="14"/>
  <c r="N79" i="14"/>
  <c r="R24" i="14"/>
  <c r="Q27" i="14"/>
  <c r="P66" i="14"/>
  <c r="O65" i="14"/>
  <c r="J77" i="14"/>
  <c r="I76" i="14"/>
  <c r="J23" i="14"/>
  <c r="I22" i="14"/>
  <c r="J27" i="14"/>
  <c r="I26" i="14"/>
  <c r="M25" i="14"/>
  <c r="L24" i="14"/>
  <c r="J38" i="14"/>
  <c r="I37" i="14"/>
  <c r="J62" i="14"/>
  <c r="I61" i="14"/>
  <c r="P27" i="14"/>
  <c r="O26" i="14"/>
  <c r="R72" i="14"/>
  <c r="O74" i="14"/>
  <c r="R59" i="14"/>
  <c r="N66" i="14"/>
  <c r="K27" i="14"/>
  <c r="R74" i="14"/>
  <c r="R63" i="14"/>
  <c r="K38" i="14"/>
  <c r="S21" i="14"/>
  <c r="R61" i="14"/>
  <c r="S60" i="14"/>
  <c r="P34" i="14"/>
  <c r="R37" i="14"/>
  <c r="O7" i="14"/>
  <c r="S8" i="14"/>
  <c r="R7" i="14"/>
  <c r="S10" i="14"/>
  <c r="R9" i="14"/>
  <c r="K12" i="14"/>
  <c r="P14" i="14"/>
  <c r="O13" i="14"/>
  <c r="R11" i="14"/>
  <c r="J10" i="14"/>
  <c r="I9" i="14"/>
  <c r="I13" i="14"/>
  <c r="J14" i="14"/>
  <c r="M14" i="14"/>
  <c r="L13" i="14"/>
  <c r="J12" i="14"/>
  <c r="I11" i="14"/>
  <c r="L7" i="14"/>
  <c r="M8" i="14"/>
  <c r="P10" i="14"/>
  <c r="S12" i="14"/>
  <c r="O9" i="14"/>
  <c r="M12" i="14"/>
  <c r="L26" i="14"/>
  <c r="M27" i="14"/>
  <c r="I24" i="14"/>
  <c r="J25" i="14"/>
  <c r="P21" i="14"/>
  <c r="S23" i="14"/>
  <c r="K25" i="14"/>
  <c r="P23" i="14"/>
  <c r="I39" i="14"/>
  <c r="J40" i="14"/>
  <c r="L37" i="14"/>
  <c r="M38" i="14"/>
  <c r="P40" i="14"/>
  <c r="O39" i="14"/>
  <c r="I35" i="14"/>
  <c r="J36" i="14"/>
  <c r="L39" i="14"/>
  <c r="M34" i="14"/>
  <c r="P36" i="14"/>
  <c r="S38" i="14"/>
  <c r="K40" i="14"/>
  <c r="I65" i="14"/>
  <c r="J66" i="14"/>
  <c r="M66" i="14"/>
  <c r="L65" i="14"/>
  <c r="J64" i="14"/>
  <c r="I63" i="14"/>
  <c r="L59" i="14"/>
  <c r="M60" i="14"/>
  <c r="P62" i="14"/>
  <c r="S64" i="14"/>
  <c r="O61" i="14"/>
  <c r="M64" i="14"/>
  <c r="I78" i="14"/>
  <c r="J79" i="14"/>
  <c r="L76" i="14"/>
  <c r="M77" i="14"/>
  <c r="P79" i="14"/>
  <c r="O78" i="14"/>
  <c r="J75" i="14"/>
  <c r="I74" i="14"/>
  <c r="L78" i="14"/>
  <c r="M73" i="14"/>
  <c r="P75" i="14"/>
  <c r="S77" i="14"/>
  <c r="K79" i="14"/>
  <c r="J23" i="15"/>
  <c r="I22" i="15"/>
  <c r="J27" i="15"/>
  <c r="I26" i="15"/>
  <c r="M25" i="15"/>
  <c r="L24" i="15"/>
  <c r="J25" i="15"/>
  <c r="I24" i="15"/>
  <c r="M27" i="15"/>
  <c r="L26" i="15"/>
  <c r="P27" i="15"/>
  <c r="O26" i="15"/>
  <c r="K27" i="15"/>
  <c r="R20" i="15"/>
  <c r="R22" i="15"/>
  <c r="R24" i="15"/>
  <c r="S25" i="15"/>
  <c r="S12" i="15"/>
  <c r="R11" i="15"/>
  <c r="R9" i="15"/>
  <c r="S10" i="15"/>
  <c r="S8" i="15"/>
  <c r="R7" i="15"/>
  <c r="J10" i="15"/>
  <c r="I9" i="15"/>
  <c r="M8" i="15"/>
  <c r="L7" i="15"/>
  <c r="J14" i="15"/>
  <c r="I13" i="15"/>
  <c r="J12" i="15"/>
  <c r="I11" i="15"/>
  <c r="P14" i="15"/>
  <c r="O13" i="15"/>
  <c r="N12" i="15"/>
  <c r="O7" i="15"/>
  <c r="O9" i="15"/>
  <c r="L11" i="15"/>
  <c r="K12" i="15"/>
  <c r="AG11" i="15" s="1"/>
  <c r="L13" i="15"/>
  <c r="AF13" i="15"/>
  <c r="AF11" i="15"/>
  <c r="AG9" i="15"/>
  <c r="AF9" i="15"/>
  <c r="AG7" i="15"/>
  <c r="AF7" i="15"/>
  <c r="AK13" i="15"/>
  <c r="AH7" i="15" l="1"/>
  <c r="AH11" i="15"/>
  <c r="AH9" i="15"/>
  <c r="N79" i="15" l="1"/>
  <c r="I79" i="15"/>
  <c r="T77" i="15"/>
  <c r="O79" i="15" s="1"/>
  <c r="P79" i="15" s="1"/>
  <c r="R77" i="15"/>
  <c r="S77" i="15" s="1"/>
  <c r="F76" i="15"/>
  <c r="F79" i="15" s="1"/>
  <c r="B76" i="15"/>
  <c r="F77" i="15" s="1"/>
  <c r="T75" i="15"/>
  <c r="L79" i="15" s="1"/>
  <c r="L78" i="15" s="1"/>
  <c r="R75" i="15"/>
  <c r="S75" i="15" s="1"/>
  <c r="Q75" i="15"/>
  <c r="L77" i="15" s="1"/>
  <c r="P75" i="15"/>
  <c r="O75" i="15"/>
  <c r="N77" i="15" s="1"/>
  <c r="F75" i="15"/>
  <c r="B80" i="15" s="1"/>
  <c r="B75" i="15"/>
  <c r="B79" i="15" s="1"/>
  <c r="T73" i="15"/>
  <c r="R73" i="15"/>
  <c r="K79" i="15" s="1"/>
  <c r="Q73" i="15"/>
  <c r="I77" i="15" s="1"/>
  <c r="O73" i="15"/>
  <c r="N73" i="15"/>
  <c r="AG72" i="15" s="1"/>
  <c r="L73" i="15"/>
  <c r="M73" i="15" s="1"/>
  <c r="R70" i="15"/>
  <c r="H78" i="15" s="1"/>
  <c r="O70" i="15"/>
  <c r="H76" i="15" s="1"/>
  <c r="L70" i="15"/>
  <c r="H74" i="15" s="1"/>
  <c r="I70" i="15"/>
  <c r="H72" i="15" s="1"/>
  <c r="Q66" i="15"/>
  <c r="T64" i="15"/>
  <c r="O66" i="15" s="1"/>
  <c r="P66" i="15" s="1"/>
  <c r="R64" i="15"/>
  <c r="S64" i="15" s="1"/>
  <c r="F63" i="15"/>
  <c r="F66" i="15" s="1"/>
  <c r="B63" i="15"/>
  <c r="F64" i="15" s="1"/>
  <c r="T62" i="15"/>
  <c r="L66" i="15" s="1"/>
  <c r="L65" i="15" s="1"/>
  <c r="R62" i="15"/>
  <c r="S62" i="15" s="1"/>
  <c r="Q62" i="15"/>
  <c r="L64" i="15" s="1"/>
  <c r="O62" i="15"/>
  <c r="P62" i="15" s="1"/>
  <c r="F62" i="15"/>
  <c r="B67" i="15" s="1"/>
  <c r="B62" i="15"/>
  <c r="B66" i="15" s="1"/>
  <c r="O61" i="15"/>
  <c r="T60" i="15"/>
  <c r="I66" i="15" s="1"/>
  <c r="R60" i="15"/>
  <c r="Q60" i="15"/>
  <c r="I64" i="15" s="1"/>
  <c r="O60" i="15"/>
  <c r="P60" i="15" s="1"/>
  <c r="N60" i="15"/>
  <c r="L60" i="15"/>
  <c r="K62" i="15" s="1"/>
  <c r="R57" i="15"/>
  <c r="H65" i="15" s="1"/>
  <c r="O57" i="15"/>
  <c r="H63" i="15" s="1"/>
  <c r="L57" i="15"/>
  <c r="H61" i="15" s="1"/>
  <c r="I57" i="15"/>
  <c r="H59" i="15" s="1"/>
  <c r="T51" i="15"/>
  <c r="O53" i="15" s="1"/>
  <c r="O52" i="15" s="1"/>
  <c r="R51" i="15"/>
  <c r="S51" i="15" s="1"/>
  <c r="I51" i="15"/>
  <c r="F50" i="15"/>
  <c r="F52" i="15" s="1"/>
  <c r="B50" i="15"/>
  <c r="F54" i="15" s="1"/>
  <c r="T49" i="15"/>
  <c r="L53" i="15" s="1"/>
  <c r="R49" i="15"/>
  <c r="N53" i="15" s="1"/>
  <c r="Q49" i="15"/>
  <c r="L51" i="15" s="1"/>
  <c r="O49" i="15"/>
  <c r="N51" i="15" s="1"/>
  <c r="F49" i="15"/>
  <c r="B54" i="15" s="1"/>
  <c r="B49" i="15"/>
  <c r="B53" i="15" s="1"/>
  <c r="T47" i="15"/>
  <c r="I53" i="15" s="1"/>
  <c r="R47" i="15"/>
  <c r="Q47" i="15"/>
  <c r="O47" i="15"/>
  <c r="K51" i="15" s="1"/>
  <c r="N47" i="15"/>
  <c r="L47" i="15"/>
  <c r="M47" i="15" s="1"/>
  <c r="O46" i="15"/>
  <c r="R44" i="15"/>
  <c r="H52" i="15" s="1"/>
  <c r="O44" i="15"/>
  <c r="H50" i="15" s="1"/>
  <c r="L44" i="15"/>
  <c r="H48" i="15" s="1"/>
  <c r="I44" i="15"/>
  <c r="H46" i="15" s="1"/>
  <c r="I39" i="15"/>
  <c r="T38" i="15"/>
  <c r="O40" i="15" s="1"/>
  <c r="R38" i="15"/>
  <c r="S38" i="15" s="1"/>
  <c r="F37" i="15"/>
  <c r="F39" i="15" s="1"/>
  <c r="B37" i="15"/>
  <c r="F41" i="15" s="1"/>
  <c r="T36" i="15"/>
  <c r="L40" i="15" s="1"/>
  <c r="R36" i="15"/>
  <c r="Q36" i="15"/>
  <c r="L38" i="15" s="1"/>
  <c r="O36" i="15"/>
  <c r="P36" i="15" s="1"/>
  <c r="F36" i="15"/>
  <c r="B41" i="15" s="1"/>
  <c r="B36" i="15"/>
  <c r="B38" i="15" s="1"/>
  <c r="T34" i="15"/>
  <c r="I40" i="15" s="1"/>
  <c r="S34" i="15"/>
  <c r="R34" i="15"/>
  <c r="R33" i="15" s="1"/>
  <c r="Q34" i="15"/>
  <c r="I38" i="15" s="1"/>
  <c r="J38" i="15" s="1"/>
  <c r="O34" i="15"/>
  <c r="P34" i="15" s="1"/>
  <c r="N34" i="15"/>
  <c r="I36" i="15" s="1"/>
  <c r="I35" i="15" s="1"/>
  <c r="L34" i="15"/>
  <c r="R31" i="15"/>
  <c r="H39" i="15" s="1"/>
  <c r="L31" i="15"/>
  <c r="H35" i="15" s="1"/>
  <c r="I31" i="15"/>
  <c r="H33" i="15" s="1"/>
  <c r="F24" i="15"/>
  <c r="F27" i="15" s="1"/>
  <c r="B24" i="15"/>
  <c r="F25" i="15" s="1"/>
  <c r="AG22" i="15"/>
  <c r="F23" i="15"/>
  <c r="B28" i="15" s="1"/>
  <c r="B23" i="15"/>
  <c r="B27" i="15" s="1"/>
  <c r="AF24" i="15"/>
  <c r="R18" i="15"/>
  <c r="H26" i="15" s="1"/>
  <c r="O18" i="15"/>
  <c r="H24" i="15" s="1"/>
  <c r="L18" i="15"/>
  <c r="H22" i="15" s="1"/>
  <c r="F11" i="15"/>
  <c r="F13" i="15" s="1"/>
  <c r="B11" i="15"/>
  <c r="F12" i="15" s="1"/>
  <c r="F10" i="15"/>
  <c r="B13" i="15" s="1"/>
  <c r="B10" i="15"/>
  <c r="B14" i="15" s="1"/>
  <c r="AG13" i="15"/>
  <c r="AH13" i="15" s="1"/>
  <c r="R5" i="15"/>
  <c r="H13" i="15" s="1"/>
  <c r="I5" i="15"/>
  <c r="H7" i="15" s="1"/>
  <c r="I44" i="14"/>
  <c r="H46" i="14" s="1"/>
  <c r="L44" i="14"/>
  <c r="H48" i="14" s="1"/>
  <c r="O44" i="14"/>
  <c r="H50" i="14" s="1"/>
  <c r="R44" i="14"/>
  <c r="H52" i="14" s="1"/>
  <c r="L47" i="14"/>
  <c r="K49" i="14" s="1"/>
  <c r="N47" i="14"/>
  <c r="O47" i="14"/>
  <c r="O46" i="14" s="1"/>
  <c r="Q47" i="14"/>
  <c r="I51" i="14" s="1"/>
  <c r="R47" i="14"/>
  <c r="T47" i="14"/>
  <c r="I53" i="14" s="1"/>
  <c r="B49" i="14"/>
  <c r="B51" i="14" s="1"/>
  <c r="F49" i="14"/>
  <c r="B52" i="14" s="1"/>
  <c r="O49" i="14"/>
  <c r="N51" i="14" s="1"/>
  <c r="Q49" i="14"/>
  <c r="L51" i="14" s="1"/>
  <c r="R49" i="14"/>
  <c r="N53" i="14" s="1"/>
  <c r="T49" i="14"/>
  <c r="L53" i="14" s="1"/>
  <c r="L52" i="14" s="1"/>
  <c r="B50" i="14"/>
  <c r="F54" i="14" s="1"/>
  <c r="F50" i="14"/>
  <c r="F53" i="14" s="1"/>
  <c r="R51" i="14"/>
  <c r="R50" i="14" s="1"/>
  <c r="T51" i="14"/>
  <c r="O53" i="14" s="1"/>
  <c r="P53" i="14" s="1"/>
  <c r="I57" i="14"/>
  <c r="H59" i="14" s="1"/>
  <c r="L57" i="14"/>
  <c r="H61" i="14" s="1"/>
  <c r="O57" i="14"/>
  <c r="H63" i="14" s="1"/>
  <c r="R57" i="14"/>
  <c r="H65" i="14" s="1"/>
  <c r="B62" i="14"/>
  <c r="B66" i="14" s="1"/>
  <c r="F62" i="14"/>
  <c r="B67" i="14" s="1"/>
  <c r="B63" i="14"/>
  <c r="F67" i="14" s="1"/>
  <c r="F63" i="14"/>
  <c r="F66" i="14" s="1"/>
  <c r="B64" i="14"/>
  <c r="I70" i="14"/>
  <c r="H72" i="14" s="1"/>
  <c r="L70" i="14"/>
  <c r="H74" i="14" s="1"/>
  <c r="O70" i="14"/>
  <c r="H76" i="14" s="1"/>
  <c r="R70" i="14"/>
  <c r="H78" i="14" s="1"/>
  <c r="B75" i="14"/>
  <c r="B77" i="14" s="1"/>
  <c r="F75" i="14"/>
  <c r="B78" i="14" s="1"/>
  <c r="B76" i="14"/>
  <c r="F80" i="14" s="1"/>
  <c r="F76" i="14"/>
  <c r="F79" i="14" s="1"/>
  <c r="I5" i="14"/>
  <c r="H7" i="14" s="1"/>
  <c r="L5" i="14"/>
  <c r="H9" i="14" s="1"/>
  <c r="O5" i="14"/>
  <c r="H11" i="14" s="1"/>
  <c r="R5" i="14"/>
  <c r="H13" i="14" s="1"/>
  <c r="F37" i="14"/>
  <c r="F40" i="14" s="1"/>
  <c r="B37" i="14"/>
  <c r="F36" i="14"/>
  <c r="B36" i="14"/>
  <c r="B40" i="14" s="1"/>
  <c r="R31" i="14"/>
  <c r="H39" i="14" s="1"/>
  <c r="O31" i="14"/>
  <c r="H37" i="14" s="1"/>
  <c r="L31" i="14"/>
  <c r="H35" i="14" s="1"/>
  <c r="I31" i="14"/>
  <c r="H33" i="14" s="1"/>
  <c r="F24" i="14"/>
  <c r="F26" i="14" s="1"/>
  <c r="B24" i="14"/>
  <c r="F28" i="14" s="1"/>
  <c r="F23" i="14"/>
  <c r="B26" i="14" s="1"/>
  <c r="B23" i="14"/>
  <c r="B27" i="14" s="1"/>
  <c r="R18" i="14"/>
  <c r="H26" i="14" s="1"/>
  <c r="O18" i="14"/>
  <c r="H24" i="14" s="1"/>
  <c r="L18" i="14"/>
  <c r="H22" i="14" s="1"/>
  <c r="I18" i="14"/>
  <c r="H20" i="14" s="1"/>
  <c r="F11" i="14"/>
  <c r="F13" i="14" s="1"/>
  <c r="B11" i="14"/>
  <c r="F15" i="14" s="1"/>
  <c r="F10" i="14"/>
  <c r="B15" i="14" s="1"/>
  <c r="B10" i="14"/>
  <c r="B12" i="14" s="1"/>
  <c r="O74" i="15" l="1"/>
  <c r="R74" i="15"/>
  <c r="I76" i="15"/>
  <c r="J77" i="15"/>
  <c r="S73" i="15"/>
  <c r="R72" i="15"/>
  <c r="R76" i="15"/>
  <c r="Q79" i="15"/>
  <c r="I65" i="15"/>
  <c r="J66" i="15"/>
  <c r="AG59" i="15"/>
  <c r="AF65" i="15"/>
  <c r="AH65" i="15" s="1"/>
  <c r="I62" i="15"/>
  <c r="I61" i="15" s="1"/>
  <c r="N64" i="15"/>
  <c r="R61" i="15"/>
  <c r="N66" i="15"/>
  <c r="O59" i="15"/>
  <c r="R63" i="15"/>
  <c r="L59" i="15"/>
  <c r="M60" i="15"/>
  <c r="L50" i="15"/>
  <c r="M51" i="15"/>
  <c r="AG46" i="15"/>
  <c r="O48" i="15"/>
  <c r="P49" i="15"/>
  <c r="R48" i="15"/>
  <c r="S49" i="15"/>
  <c r="P47" i="15"/>
  <c r="P53" i="15"/>
  <c r="R50" i="15"/>
  <c r="Q53" i="15"/>
  <c r="L46" i="15"/>
  <c r="N38" i="15"/>
  <c r="O35" i="15"/>
  <c r="K40" i="15"/>
  <c r="I37" i="15"/>
  <c r="O39" i="15"/>
  <c r="P40" i="15"/>
  <c r="R37" i="15"/>
  <c r="Q40" i="15"/>
  <c r="AF37" i="15"/>
  <c r="AG33" i="15"/>
  <c r="F38" i="15"/>
  <c r="R46" i="14"/>
  <c r="M47" i="14"/>
  <c r="L72" i="15"/>
  <c r="AF72" i="15"/>
  <c r="AH72" i="15" s="1"/>
  <c r="AC7" i="15"/>
  <c r="AE7" i="15"/>
  <c r="AD7" i="15"/>
  <c r="AF26" i="15"/>
  <c r="B40" i="15"/>
  <c r="F14" i="15"/>
  <c r="B15" i="15"/>
  <c r="F28" i="15"/>
  <c r="B39" i="15"/>
  <c r="F67" i="15"/>
  <c r="F78" i="15"/>
  <c r="F80" i="15"/>
  <c r="AG24" i="15"/>
  <c r="AH24" i="15" s="1"/>
  <c r="AF20" i="15"/>
  <c r="B25" i="15"/>
  <c r="M34" i="15"/>
  <c r="AF33" i="15"/>
  <c r="K36" i="15"/>
  <c r="AG35" i="15" s="1"/>
  <c r="L33" i="15"/>
  <c r="AE26" i="15"/>
  <c r="I52" i="15"/>
  <c r="J53" i="15"/>
  <c r="AF52" i="15"/>
  <c r="AF22" i="15"/>
  <c r="AH22" i="15" s="1"/>
  <c r="N40" i="15"/>
  <c r="S36" i="15"/>
  <c r="R35" i="15"/>
  <c r="AD35" i="15" s="1"/>
  <c r="K53" i="15"/>
  <c r="AG52" i="15" s="1"/>
  <c r="S47" i="15"/>
  <c r="R46" i="15"/>
  <c r="AD46" i="15" s="1"/>
  <c r="F15" i="15"/>
  <c r="I49" i="15"/>
  <c r="F51" i="15"/>
  <c r="B52" i="15"/>
  <c r="F53" i="15"/>
  <c r="F26" i="15"/>
  <c r="K38" i="15"/>
  <c r="O33" i="15"/>
  <c r="AE37" i="15"/>
  <c r="M40" i="15"/>
  <c r="L39" i="15"/>
  <c r="AC39" i="15" s="1"/>
  <c r="I50" i="15"/>
  <c r="J51" i="15"/>
  <c r="AF50" i="15"/>
  <c r="K66" i="15"/>
  <c r="AG65" i="15" s="1"/>
  <c r="S60" i="15"/>
  <c r="AF59" i="15"/>
  <c r="R59" i="15"/>
  <c r="AF61" i="15"/>
  <c r="L63" i="15"/>
  <c r="M64" i="15"/>
  <c r="L76" i="15"/>
  <c r="AE76" i="15" s="1"/>
  <c r="AF76" i="15"/>
  <c r="M38" i="15"/>
  <c r="L37" i="15"/>
  <c r="AD37" i="15" s="1"/>
  <c r="AE46" i="15"/>
  <c r="I78" i="15"/>
  <c r="J79" i="15"/>
  <c r="AF78" i="15"/>
  <c r="AC20" i="15"/>
  <c r="AG20" i="15"/>
  <c r="J40" i="15"/>
  <c r="AF39" i="15"/>
  <c r="AF35" i="15"/>
  <c r="J36" i="15"/>
  <c r="M53" i="15"/>
  <c r="L52" i="15"/>
  <c r="J62" i="15"/>
  <c r="I63" i="15"/>
  <c r="J64" i="15"/>
  <c r="AF63" i="15"/>
  <c r="F65" i="15"/>
  <c r="O72" i="15"/>
  <c r="AE72" i="15" s="1"/>
  <c r="K77" i="15"/>
  <c r="AG76" i="15" s="1"/>
  <c r="P73" i="15"/>
  <c r="I75" i="15"/>
  <c r="M77" i="15"/>
  <c r="B12" i="15"/>
  <c r="B26" i="15"/>
  <c r="F40" i="15"/>
  <c r="K49" i="15"/>
  <c r="AG48" i="15" s="1"/>
  <c r="AF46" i="15"/>
  <c r="AG50" i="15"/>
  <c r="O65" i="15"/>
  <c r="AE65" i="15" s="1"/>
  <c r="M66" i="15"/>
  <c r="AG61" i="15"/>
  <c r="AG78" i="15"/>
  <c r="O78" i="15"/>
  <c r="M79" i="15"/>
  <c r="B64" i="15"/>
  <c r="K64" i="15"/>
  <c r="AG63" i="15" s="1"/>
  <c r="K75" i="15"/>
  <c r="AG74" i="15" s="1"/>
  <c r="B77" i="15"/>
  <c r="B51" i="15"/>
  <c r="B65" i="15"/>
  <c r="B78" i="15"/>
  <c r="F64" i="14"/>
  <c r="S51" i="14"/>
  <c r="B65" i="14"/>
  <c r="B80" i="14"/>
  <c r="AE74" i="14"/>
  <c r="Q53" i="14"/>
  <c r="K51" i="14"/>
  <c r="AG50" i="14" s="1"/>
  <c r="F78" i="14"/>
  <c r="F51" i="14"/>
  <c r="F77" i="14"/>
  <c r="B53" i="14"/>
  <c r="R48" i="14"/>
  <c r="B79" i="14"/>
  <c r="B54" i="14"/>
  <c r="AG78" i="14"/>
  <c r="O52" i="14"/>
  <c r="F52" i="14"/>
  <c r="S49" i="14"/>
  <c r="P47" i="14"/>
  <c r="L50" i="14"/>
  <c r="M51" i="14"/>
  <c r="AF63" i="14"/>
  <c r="AG74" i="14"/>
  <c r="AF76" i="14"/>
  <c r="AF74" i="14"/>
  <c r="AG72" i="14"/>
  <c r="F65" i="14"/>
  <c r="P49" i="14"/>
  <c r="AG46" i="14"/>
  <c r="AF78" i="14"/>
  <c r="AG76" i="14"/>
  <c r="AF50" i="14"/>
  <c r="J51" i="14"/>
  <c r="I50" i="14"/>
  <c r="AF72" i="14"/>
  <c r="AF65" i="14"/>
  <c r="AF59" i="14"/>
  <c r="M53" i="14"/>
  <c r="AG48" i="14"/>
  <c r="AF46" i="14"/>
  <c r="S47" i="14"/>
  <c r="K53" i="14"/>
  <c r="AD78" i="14"/>
  <c r="AG59" i="14"/>
  <c r="AF52" i="14"/>
  <c r="J53" i="14"/>
  <c r="I52" i="14"/>
  <c r="I49" i="14"/>
  <c r="O48" i="14"/>
  <c r="L46" i="14"/>
  <c r="AF7" i="14"/>
  <c r="AG61" i="14"/>
  <c r="AG7" i="14"/>
  <c r="F27" i="14"/>
  <c r="AE13" i="14"/>
  <c r="B14" i="14"/>
  <c r="AG22" i="14"/>
  <c r="AG39" i="14"/>
  <c r="B28" i="14"/>
  <c r="B38" i="14"/>
  <c r="AG20" i="14"/>
  <c r="AG37" i="14"/>
  <c r="F14" i="14"/>
  <c r="F12" i="14"/>
  <c r="AF9" i="14"/>
  <c r="AF37" i="14"/>
  <c r="B13" i="14"/>
  <c r="B39" i="14"/>
  <c r="B41" i="14"/>
  <c r="F41" i="14"/>
  <c r="F38" i="14"/>
  <c r="AG9" i="14"/>
  <c r="AF11" i="14"/>
  <c r="AF20" i="14"/>
  <c r="AF26" i="14"/>
  <c r="B25" i="14"/>
  <c r="AG33" i="14"/>
  <c r="AF35" i="14"/>
  <c r="F39" i="14"/>
  <c r="AF39" i="14"/>
  <c r="AF13" i="14"/>
  <c r="AG35" i="14"/>
  <c r="AF33" i="14"/>
  <c r="AF24" i="14"/>
  <c r="F25" i="14"/>
  <c r="AF22" i="14"/>
  <c r="AH76" i="15" l="1"/>
  <c r="AH59" i="15"/>
  <c r="AC59" i="15"/>
  <c r="AE59" i="15"/>
  <c r="AH46" i="15"/>
  <c r="AH50" i="15"/>
  <c r="AH52" i="15"/>
  <c r="AH35" i="15"/>
  <c r="AG37" i="15"/>
  <c r="AH37" i="15" s="1"/>
  <c r="AG39" i="15"/>
  <c r="AE39" i="15"/>
  <c r="AI39" i="15" s="1"/>
  <c r="AD39" i="15"/>
  <c r="AH33" i="15"/>
  <c r="AE11" i="15"/>
  <c r="AC11" i="15"/>
  <c r="AD11" i="15"/>
  <c r="AD13" i="15"/>
  <c r="AC13" i="15"/>
  <c r="AE13" i="15"/>
  <c r="AC9" i="15"/>
  <c r="AE9" i="15"/>
  <c r="AD9" i="15"/>
  <c r="AI7" i="15"/>
  <c r="AD26" i="15"/>
  <c r="AG26" i="15"/>
  <c r="AH26" i="15" s="1"/>
  <c r="AL8" i="15"/>
  <c r="I74" i="15"/>
  <c r="J75" i="15"/>
  <c r="AF74" i="15"/>
  <c r="AH74" i="15" s="1"/>
  <c r="AH63" i="15"/>
  <c r="AH78" i="15"/>
  <c r="AH61" i="15"/>
  <c r="AE35" i="15"/>
  <c r="AC35" i="15"/>
  <c r="AH20" i="15"/>
  <c r="AC76" i="15"/>
  <c r="AC65" i="15"/>
  <c r="AH39" i="15"/>
  <c r="AD61" i="15"/>
  <c r="AC61" i="15"/>
  <c r="AE61" i="15"/>
  <c r="AC50" i="15"/>
  <c r="AD50" i="15"/>
  <c r="AE50" i="15"/>
  <c r="AC37" i="15"/>
  <c r="AC26" i="15"/>
  <c r="AD24" i="15"/>
  <c r="AE24" i="15"/>
  <c r="AC24" i="15"/>
  <c r="AD72" i="15"/>
  <c r="J49" i="15"/>
  <c r="AF48" i="15"/>
  <c r="AH48" i="15" s="1"/>
  <c r="I48" i="15"/>
  <c r="AC46" i="15"/>
  <c r="AE33" i="15"/>
  <c r="AD33" i="15"/>
  <c r="AC33" i="15"/>
  <c r="AC72" i="15"/>
  <c r="AD76" i="15"/>
  <c r="AD65" i="15"/>
  <c r="AD63" i="15"/>
  <c r="AC63" i="15"/>
  <c r="AE63" i="15"/>
  <c r="AD78" i="15"/>
  <c r="AC78" i="15"/>
  <c r="AE78" i="15"/>
  <c r="AD59" i="15"/>
  <c r="AD22" i="15"/>
  <c r="AE22" i="15"/>
  <c r="AC22" i="15"/>
  <c r="AC52" i="15"/>
  <c r="AD52" i="15"/>
  <c r="AE52" i="15"/>
  <c r="AD20" i="15"/>
  <c r="AE20" i="15"/>
  <c r="AI20" i="15" s="1"/>
  <c r="AE65" i="14"/>
  <c r="AD74" i="14"/>
  <c r="AC74" i="14"/>
  <c r="AL75" i="14" s="1"/>
  <c r="AG65" i="14"/>
  <c r="AH65" i="14" s="1"/>
  <c r="AD76" i="14"/>
  <c r="AG52" i="14"/>
  <c r="AH52" i="14" s="1"/>
  <c r="AH72" i="14"/>
  <c r="AH74" i="14"/>
  <c r="AH46" i="14"/>
  <c r="AD65" i="14"/>
  <c r="AG63" i="14"/>
  <c r="AH63" i="14" s="1"/>
  <c r="AC63" i="14"/>
  <c r="AE76" i="14"/>
  <c r="AD72" i="14"/>
  <c r="AC39" i="14"/>
  <c r="AC65" i="14"/>
  <c r="AH76" i="14"/>
  <c r="AG11" i="14"/>
  <c r="AH11" i="14" s="1"/>
  <c r="AH7" i="14"/>
  <c r="AC76" i="14"/>
  <c r="AE72" i="14"/>
  <c r="AC11" i="14"/>
  <c r="AE24" i="14"/>
  <c r="AE63" i="14"/>
  <c r="AH78" i="14"/>
  <c r="AC59" i="14"/>
  <c r="AD59" i="14"/>
  <c r="AE59" i="14"/>
  <c r="AF61" i="14"/>
  <c r="AH61" i="14" s="1"/>
  <c r="AH50" i="14"/>
  <c r="AC24" i="14"/>
  <c r="AC13" i="14"/>
  <c r="AL14" i="14" s="1"/>
  <c r="AC72" i="14"/>
  <c r="AD63" i="14"/>
  <c r="AE78" i="14"/>
  <c r="AC78" i="14"/>
  <c r="AC52" i="14"/>
  <c r="AD52" i="14"/>
  <c r="AE52" i="14"/>
  <c r="AH59" i="14"/>
  <c r="AD46" i="14"/>
  <c r="AC46" i="14"/>
  <c r="AE46" i="14"/>
  <c r="AF48" i="14"/>
  <c r="AH48" i="14" s="1"/>
  <c r="J49" i="14"/>
  <c r="I48" i="14"/>
  <c r="AD50" i="14"/>
  <c r="AC50" i="14"/>
  <c r="AE50" i="14"/>
  <c r="AD7" i="14"/>
  <c r="AE7" i="14"/>
  <c r="AC7" i="14"/>
  <c r="AD35" i="14"/>
  <c r="AD13" i="14"/>
  <c r="AG24" i="14"/>
  <c r="AH24" i="14" s="1"/>
  <c r="AC9" i="14"/>
  <c r="AG13" i="14"/>
  <c r="AH13" i="14" s="1"/>
  <c r="AD24" i="14"/>
  <c r="AC20" i="14"/>
  <c r="AH35" i="14"/>
  <c r="AH22" i="14"/>
  <c r="AE20" i="14"/>
  <c r="AD20" i="14"/>
  <c r="AH37" i="14"/>
  <c r="AH39" i="14"/>
  <c r="AH20" i="14"/>
  <c r="AH9" i="14"/>
  <c r="AE9" i="14"/>
  <c r="AE11" i="14"/>
  <c r="AE39" i="14"/>
  <c r="AH33" i="14"/>
  <c r="AE33" i="14"/>
  <c r="AC33" i="14"/>
  <c r="AD33" i="14"/>
  <c r="AD9" i="14"/>
  <c r="AD11" i="14"/>
  <c r="AE22" i="14"/>
  <c r="AD22" i="14"/>
  <c r="AD37" i="14"/>
  <c r="AC37" i="14"/>
  <c r="AE37" i="14"/>
  <c r="AD39" i="14"/>
  <c r="AC22" i="14"/>
  <c r="AC35" i="14"/>
  <c r="AE26" i="14"/>
  <c r="AC26" i="14"/>
  <c r="AD26" i="14"/>
  <c r="AG26" i="14"/>
  <c r="AH26" i="14" s="1"/>
  <c r="AE35" i="14"/>
  <c r="AL60" i="15" l="1"/>
  <c r="AI59" i="15"/>
  <c r="AL40" i="15"/>
  <c r="AK40" i="15" s="1"/>
  <c r="AJ39" i="15" s="1"/>
  <c r="AI9" i="15"/>
  <c r="AI11" i="15"/>
  <c r="AI13" i="15"/>
  <c r="AL14" i="15"/>
  <c r="AL79" i="15"/>
  <c r="AI78" i="15"/>
  <c r="AI35" i="15"/>
  <c r="AL36" i="15"/>
  <c r="AL53" i="15"/>
  <c r="AI52" i="15"/>
  <c r="AL73" i="15"/>
  <c r="AI72" i="15"/>
  <c r="AL77" i="15"/>
  <c r="AI76" i="15"/>
  <c r="AL21" i="15"/>
  <c r="AL12" i="15"/>
  <c r="AL34" i="15"/>
  <c r="AI33" i="15"/>
  <c r="AI37" i="15"/>
  <c r="AL38" i="15"/>
  <c r="AL66" i="15"/>
  <c r="AI65" i="15"/>
  <c r="AL64" i="15"/>
  <c r="AK64" i="15" s="1"/>
  <c r="AI63" i="15"/>
  <c r="AL62" i="15"/>
  <c r="AI61" i="15"/>
  <c r="AL23" i="15"/>
  <c r="AI22" i="15"/>
  <c r="AL47" i="15"/>
  <c r="AI46" i="15"/>
  <c r="AC48" i="15"/>
  <c r="AD48" i="15"/>
  <c r="AE48" i="15"/>
  <c r="AL25" i="15"/>
  <c r="AI24" i="15"/>
  <c r="AI26" i="15"/>
  <c r="AL27" i="15"/>
  <c r="AL51" i="15"/>
  <c r="AI50" i="15"/>
  <c r="AL10" i="15"/>
  <c r="AD74" i="15"/>
  <c r="AC74" i="15"/>
  <c r="AE74" i="15"/>
  <c r="AL66" i="14"/>
  <c r="AI9" i="14"/>
  <c r="AI74" i="14"/>
  <c r="AI76" i="14"/>
  <c r="AI65" i="14"/>
  <c r="AI24" i="14"/>
  <c r="AI39" i="14"/>
  <c r="AL12" i="14"/>
  <c r="AL64" i="14"/>
  <c r="AL25" i="14"/>
  <c r="AL77" i="14"/>
  <c r="AI63" i="14"/>
  <c r="AI13" i="14"/>
  <c r="AI11" i="14"/>
  <c r="AI72" i="14"/>
  <c r="AL73" i="14"/>
  <c r="AK75" i="14" s="1"/>
  <c r="AB74" i="14" s="1"/>
  <c r="AC61" i="14"/>
  <c r="AE61" i="14"/>
  <c r="AD61" i="14"/>
  <c r="AL21" i="14"/>
  <c r="AL53" i="14"/>
  <c r="AI52" i="14"/>
  <c r="AL79" i="14"/>
  <c r="AK79" i="14" s="1"/>
  <c r="AI78" i="14"/>
  <c r="AL10" i="14"/>
  <c r="AL51" i="14"/>
  <c r="AI50" i="14"/>
  <c r="AC48" i="14"/>
  <c r="AD48" i="14"/>
  <c r="AE48" i="14"/>
  <c r="AI46" i="14"/>
  <c r="AL47" i="14"/>
  <c r="AI59" i="14"/>
  <c r="AL60" i="14"/>
  <c r="AI7" i="14"/>
  <c r="AL8" i="14"/>
  <c r="AI20" i="14"/>
  <c r="AL40" i="14"/>
  <c r="AI22" i="14"/>
  <c r="AL23" i="14"/>
  <c r="AL34" i="14"/>
  <c r="AI33" i="14"/>
  <c r="AI26" i="14"/>
  <c r="AL27" i="14"/>
  <c r="AK27" i="14" s="1"/>
  <c r="AB26" i="14" s="1"/>
  <c r="AL36" i="14"/>
  <c r="AI35" i="14"/>
  <c r="AL38" i="14"/>
  <c r="AI37" i="14"/>
  <c r="AK79" i="15" l="1"/>
  <c r="AJ78" i="15" s="1"/>
  <c r="AK66" i="15"/>
  <c r="AB65" i="15" s="1"/>
  <c r="AK62" i="15"/>
  <c r="AJ61" i="15" s="1"/>
  <c r="AK60" i="15"/>
  <c r="AJ59" i="15" s="1"/>
  <c r="AK51" i="15"/>
  <c r="AJ50" i="15" s="1"/>
  <c r="AK34" i="15"/>
  <c r="AJ33" i="15" s="1"/>
  <c r="AK38" i="15"/>
  <c r="AJ37" i="15" s="1"/>
  <c r="AK36" i="15"/>
  <c r="AJ35" i="15" s="1"/>
  <c r="AK27" i="15"/>
  <c r="AB26" i="15" s="1"/>
  <c r="AJ74" i="14"/>
  <c r="AK38" i="14"/>
  <c r="AJ37" i="14" s="1"/>
  <c r="AK21" i="14"/>
  <c r="AB20" i="14" s="1"/>
  <c r="AK40" i="14"/>
  <c r="AB39" i="14" s="1"/>
  <c r="AK34" i="14"/>
  <c r="AB33" i="14" s="1"/>
  <c r="AK73" i="14"/>
  <c r="AB72" i="14" s="1"/>
  <c r="AK77" i="14"/>
  <c r="AB76" i="14" s="1"/>
  <c r="AK36" i="14"/>
  <c r="AJ35" i="14" s="1"/>
  <c r="AK25" i="14"/>
  <c r="AJ24" i="14" s="1"/>
  <c r="AK23" i="14"/>
  <c r="AJ22" i="14" s="1"/>
  <c r="AK14" i="14"/>
  <c r="AB13" i="14" s="1"/>
  <c r="AK12" i="14"/>
  <c r="AK10" i="14"/>
  <c r="AK14" i="15"/>
  <c r="AJ13" i="15" s="1"/>
  <c r="AK73" i="15"/>
  <c r="AB72" i="15" s="1"/>
  <c r="AK21" i="15"/>
  <c r="AJ20" i="15" s="1"/>
  <c r="AK25" i="15"/>
  <c r="AJ24" i="15" s="1"/>
  <c r="AK23" i="15"/>
  <c r="AK12" i="15"/>
  <c r="AK10" i="15"/>
  <c r="AJ9" i="15" s="1"/>
  <c r="AK8" i="15"/>
  <c r="AL75" i="15"/>
  <c r="AK75" i="15" s="1"/>
  <c r="AI74" i="15"/>
  <c r="AB63" i="15"/>
  <c r="AJ63" i="15"/>
  <c r="AL49" i="15"/>
  <c r="AK49" i="15" s="1"/>
  <c r="AI48" i="15"/>
  <c r="AK8" i="14"/>
  <c r="AB7" i="14" s="1"/>
  <c r="AJ78" i="14"/>
  <c r="AJ20" i="14"/>
  <c r="AL49" i="14"/>
  <c r="AK49" i="14" s="1"/>
  <c r="AI48" i="14"/>
  <c r="AL62" i="14"/>
  <c r="AK62" i="14" s="1"/>
  <c r="AI61" i="14"/>
  <c r="AJ26" i="14"/>
  <c r="AK77" i="15" l="1"/>
  <c r="AB76" i="15" s="1"/>
  <c r="AB78" i="15"/>
  <c r="AJ65" i="15"/>
  <c r="AB59" i="15"/>
  <c r="AK53" i="15"/>
  <c r="AB52" i="15" s="1"/>
  <c r="AB50" i="15"/>
  <c r="AK47" i="15"/>
  <c r="AB33" i="15"/>
  <c r="AJ26" i="15"/>
  <c r="AB20" i="15"/>
  <c r="AK64" i="14"/>
  <c r="AK66" i="14"/>
  <c r="AB65" i="14" s="1"/>
  <c r="AK47" i="14"/>
  <c r="AB46" i="14" s="1"/>
  <c r="AJ39" i="14"/>
  <c r="AK51" i="14"/>
  <c r="AK53" i="14"/>
  <c r="AJ52" i="14" s="1"/>
  <c r="AJ33" i="14"/>
  <c r="AB24" i="14"/>
  <c r="AJ76" i="14"/>
  <c r="AJ72" i="14"/>
  <c r="AB35" i="14"/>
  <c r="AK60" i="14"/>
  <c r="AB22" i="14"/>
  <c r="AJ13" i="14"/>
  <c r="AJ9" i="14"/>
  <c r="AB9" i="14"/>
  <c r="AJ11" i="14"/>
  <c r="AB11" i="14"/>
  <c r="AJ61" i="14"/>
  <c r="AB13" i="15"/>
  <c r="AJ72" i="15"/>
  <c r="AJ22" i="15"/>
  <c r="AB7" i="15"/>
  <c r="AJ7" i="15"/>
  <c r="AB11" i="15"/>
  <c r="AJ11" i="15"/>
  <c r="AB9" i="15"/>
  <c r="AJ48" i="15"/>
  <c r="AJ74" i="15"/>
  <c r="AB74" i="15"/>
  <c r="AJ7" i="14"/>
  <c r="AB48" i="14"/>
  <c r="AJ48" i="14"/>
  <c r="AJ76" i="15" l="1"/>
  <c r="AJ52" i="15"/>
  <c r="AB46" i="15"/>
  <c r="AJ46" i="15"/>
  <c r="AB63" i="14"/>
  <c r="AJ63" i="14"/>
  <c r="AJ65" i="14"/>
  <c r="AJ46" i="14"/>
  <c r="AB50" i="14"/>
  <c r="AJ50" i="14"/>
  <c r="AB52" i="14"/>
  <c r="AB59" i="14"/>
  <c r="AJ59" i="14"/>
</calcChain>
</file>

<file path=xl/sharedStrings.xml><?xml version="1.0" encoding="utf-8"?>
<sst xmlns="http://schemas.openxmlformats.org/spreadsheetml/2006/main" count="406" uniqueCount="115">
  <si>
    <t>勝</t>
    <rPh sb="0" eb="1">
      <t>カ</t>
    </rPh>
    <phoneticPr fontId="22"/>
  </si>
  <si>
    <t>負</t>
    <rPh sb="0" eb="1">
      <t>マ</t>
    </rPh>
    <phoneticPr fontId="22"/>
  </si>
  <si>
    <t>分</t>
    <rPh sb="0" eb="1">
      <t>ワ</t>
    </rPh>
    <phoneticPr fontId="23"/>
  </si>
  <si>
    <t>得点</t>
    <rPh sb="0" eb="2">
      <t>トクテン</t>
    </rPh>
    <phoneticPr fontId="22"/>
  </si>
  <si>
    <t>失点</t>
    <rPh sb="0" eb="2">
      <t>シッテン</t>
    </rPh>
    <phoneticPr fontId="22"/>
  </si>
  <si>
    <t>差</t>
    <rPh sb="0" eb="1">
      <t>サ</t>
    </rPh>
    <phoneticPr fontId="22"/>
  </si>
  <si>
    <t>勝点</t>
    <rPh sb="0" eb="1">
      <t>カ</t>
    </rPh>
    <rPh sb="1" eb="2">
      <t>テン</t>
    </rPh>
    <phoneticPr fontId="23"/>
  </si>
  <si>
    <t>順位</t>
    <rPh sb="0" eb="2">
      <t>ジュンイ</t>
    </rPh>
    <phoneticPr fontId="22"/>
  </si>
  <si>
    <t>VS</t>
    <phoneticPr fontId="22"/>
  </si>
  <si>
    <t>VS</t>
    <phoneticPr fontId="22"/>
  </si>
  <si>
    <t>VS</t>
    <phoneticPr fontId="22"/>
  </si>
  <si>
    <t>Aグループ</t>
    <phoneticPr fontId="22"/>
  </si>
  <si>
    <t>Bグループ</t>
    <phoneticPr fontId="22"/>
  </si>
  <si>
    <t>Cグループ</t>
    <phoneticPr fontId="22"/>
  </si>
  <si>
    <t>Ｄグループ</t>
    <phoneticPr fontId="22"/>
  </si>
  <si>
    <t>Ｅグループ</t>
    <phoneticPr fontId="22"/>
  </si>
  <si>
    <t>Ｆグループ</t>
    <phoneticPr fontId="22"/>
  </si>
  <si>
    <t>試合時間【12分ハーフ】</t>
    <rPh sb="0" eb="2">
      <t>シアイ</t>
    </rPh>
    <rPh sb="2" eb="4">
      <t>ジカン</t>
    </rPh>
    <rPh sb="7" eb="8">
      <t>フン</t>
    </rPh>
    <phoneticPr fontId="22"/>
  </si>
  <si>
    <t>2013 NIKE ANTLERS CUP U-9　 上位・下位リーグ</t>
    <rPh sb="27" eb="29">
      <t>ジョウイ</t>
    </rPh>
    <rPh sb="30" eb="32">
      <t>カイ</t>
    </rPh>
    <phoneticPr fontId="22"/>
  </si>
  <si>
    <t>Gグループ【上位リーグ】</t>
    <rPh sb="6" eb="8">
      <t>ジョウイ</t>
    </rPh>
    <phoneticPr fontId="22"/>
  </si>
  <si>
    <t>Hグループ【上位リーグ】</t>
    <rPh sb="6" eb="8">
      <t>ジョウイ</t>
    </rPh>
    <phoneticPr fontId="22"/>
  </si>
  <si>
    <t>Iグループ【上位リーグ】</t>
    <rPh sb="6" eb="8">
      <t>ジョウイ</t>
    </rPh>
    <phoneticPr fontId="22"/>
  </si>
  <si>
    <t>Jグループ【下位グループ】</t>
    <rPh sb="6" eb="8">
      <t>カイ</t>
    </rPh>
    <phoneticPr fontId="22"/>
  </si>
  <si>
    <t>Kグループ【下位グループ】</t>
    <rPh sb="6" eb="8">
      <t>カイ</t>
    </rPh>
    <phoneticPr fontId="22"/>
  </si>
  <si>
    <t>Lグループ【下位グループ】</t>
    <rPh sb="6" eb="8">
      <t>カイ</t>
    </rPh>
    <phoneticPr fontId="22"/>
  </si>
  <si>
    <t>抽選　①</t>
    <rPh sb="0" eb="2">
      <t>チュウセン</t>
    </rPh>
    <phoneticPr fontId="22"/>
  </si>
  <si>
    <t>抽選　②</t>
    <rPh sb="0" eb="2">
      <t>チュウセン</t>
    </rPh>
    <phoneticPr fontId="22"/>
  </si>
  <si>
    <t>抽選　③</t>
    <rPh sb="0" eb="2">
      <t>チュウセン</t>
    </rPh>
    <phoneticPr fontId="22"/>
  </si>
  <si>
    <t>抽選　④</t>
    <rPh sb="0" eb="2">
      <t>チュウセン</t>
    </rPh>
    <phoneticPr fontId="22"/>
  </si>
  <si>
    <t>14:30 Kick off</t>
    <phoneticPr fontId="22"/>
  </si>
  <si>
    <t>★準決勝★</t>
    <rPh sb="1" eb="2">
      <t>ジュン</t>
    </rPh>
    <rPh sb="2" eb="4">
      <t>ケッショウ</t>
    </rPh>
    <phoneticPr fontId="22"/>
  </si>
  <si>
    <r>
      <rPr>
        <b/>
        <sz val="8"/>
        <color indexed="8"/>
        <rFont val="HG丸ｺﾞｼｯｸM-PRO"/>
        <family val="3"/>
        <charset val="128"/>
      </rPr>
      <t>★</t>
    </r>
    <r>
      <rPr>
        <b/>
        <sz val="11"/>
        <color indexed="8"/>
        <rFont val="HG丸ｺﾞｼｯｸM-PRO"/>
        <family val="3"/>
        <charset val="128"/>
      </rPr>
      <t>★</t>
    </r>
    <r>
      <rPr>
        <b/>
        <sz val="14"/>
        <color indexed="8"/>
        <rFont val="HG丸ｺﾞｼｯｸM-PRO"/>
        <family val="3"/>
        <charset val="128"/>
      </rPr>
      <t>★決勝★</t>
    </r>
    <r>
      <rPr>
        <b/>
        <sz val="11"/>
        <color indexed="8"/>
        <rFont val="HG丸ｺﾞｼｯｸM-PRO"/>
        <family val="3"/>
        <charset val="128"/>
      </rPr>
      <t>★</t>
    </r>
    <r>
      <rPr>
        <b/>
        <sz val="8"/>
        <color indexed="8"/>
        <rFont val="HG丸ｺﾞｼｯｸM-PRO"/>
        <family val="3"/>
        <charset val="128"/>
      </rPr>
      <t>★</t>
    </r>
    <rPh sb="3" eb="5">
      <t>ケッショウ</t>
    </rPh>
    <phoneticPr fontId="22"/>
  </si>
  <si>
    <t>試合時間【15分ハーフ】</t>
    <rPh sb="0" eb="2">
      <t>シアイ</t>
    </rPh>
    <rPh sb="2" eb="4">
      <t>ジカン</t>
    </rPh>
    <rPh sb="7" eb="8">
      <t>フン</t>
    </rPh>
    <phoneticPr fontId="22"/>
  </si>
  <si>
    <t>ジャーニーワールドG　1コート</t>
    <phoneticPr fontId="22"/>
  </si>
  <si>
    <t>ジャーニーワールドG　２コート</t>
    <phoneticPr fontId="22"/>
  </si>
  <si>
    <t>ジャーニーワールドG　３コート</t>
    <phoneticPr fontId="22"/>
  </si>
  <si>
    <t>ジャーニー土合G　３コート</t>
    <rPh sb="5" eb="7">
      <t>ドアイ</t>
    </rPh>
    <phoneticPr fontId="22"/>
  </si>
  <si>
    <t>ジャーニー土合G　１コート</t>
    <rPh sb="5" eb="7">
      <t>ドアイ</t>
    </rPh>
    <phoneticPr fontId="22"/>
  </si>
  <si>
    <t>ジャーニー土合G　２コート</t>
    <rPh sb="5" eb="7">
      <t>ドアイ</t>
    </rPh>
    <phoneticPr fontId="22"/>
  </si>
  <si>
    <t>13:45 Kick off</t>
    <phoneticPr fontId="22"/>
  </si>
  <si>
    <t>１コート</t>
    <phoneticPr fontId="22"/>
  </si>
  <si>
    <t>２コート</t>
    <phoneticPr fontId="22"/>
  </si>
  <si>
    <t>茨城県</t>
    <rPh sb="0" eb="3">
      <t>イバラキケン</t>
    </rPh>
    <phoneticPr fontId="22"/>
  </si>
  <si>
    <t>茨城県</t>
    <rPh sb="2" eb="3">
      <t>ケン</t>
    </rPh>
    <phoneticPr fontId="22"/>
  </si>
  <si>
    <t>鹿島アントラーズFC</t>
    <phoneticPr fontId="22"/>
  </si>
  <si>
    <t>レッドクローバーSC</t>
    <phoneticPr fontId="22"/>
  </si>
  <si>
    <t>千葉県</t>
    <rPh sb="0" eb="3">
      <t>チバケン</t>
    </rPh>
    <phoneticPr fontId="22"/>
  </si>
  <si>
    <t>FCトッカーノ</t>
    <phoneticPr fontId="22"/>
  </si>
  <si>
    <t>神奈川県</t>
    <rPh sb="0" eb="3">
      <t>カナガワ</t>
    </rPh>
    <rPh sb="3" eb="4">
      <t>ケン</t>
    </rPh>
    <phoneticPr fontId="22"/>
  </si>
  <si>
    <t>NEOS</t>
    <phoneticPr fontId="22"/>
  </si>
  <si>
    <t>埼玉県</t>
    <rPh sb="0" eb="3">
      <t>サイタマケン</t>
    </rPh>
    <phoneticPr fontId="22"/>
  </si>
  <si>
    <t>江南南サッカー少年団</t>
    <phoneticPr fontId="22"/>
  </si>
  <si>
    <t>中丸サッカースポーツ少年団</t>
    <phoneticPr fontId="22"/>
  </si>
  <si>
    <t>あざみ野FC</t>
    <phoneticPr fontId="22"/>
  </si>
  <si>
    <t>コスモSC川越</t>
    <phoneticPr fontId="22"/>
  </si>
  <si>
    <t>TEAM　リフレサッカークラブ</t>
    <phoneticPr fontId="22"/>
  </si>
  <si>
    <t>栃木県</t>
    <rPh sb="0" eb="3">
      <t>トチギケン</t>
    </rPh>
    <phoneticPr fontId="22"/>
  </si>
  <si>
    <t>レジスタFC</t>
    <phoneticPr fontId="22"/>
  </si>
  <si>
    <t>山梨県</t>
    <rPh sb="0" eb="3">
      <t>ヤマナシケン</t>
    </rPh>
    <phoneticPr fontId="22"/>
  </si>
  <si>
    <t>鹿島アントラーズFCつくば</t>
    <rPh sb="0" eb="2">
      <t>カシマ</t>
    </rPh>
    <phoneticPr fontId="22"/>
  </si>
  <si>
    <t>EC FUJIMINO</t>
    <phoneticPr fontId="22"/>
  </si>
  <si>
    <t>NPO　FCパーシモン</t>
    <phoneticPr fontId="22"/>
  </si>
  <si>
    <t>東京都</t>
    <rPh sb="2" eb="3">
      <t>ト</t>
    </rPh>
    <phoneticPr fontId="22"/>
  </si>
  <si>
    <t>ともぞうSC</t>
    <phoneticPr fontId="22"/>
  </si>
  <si>
    <t>栃木県</t>
    <rPh sb="0" eb="2">
      <t>トチギ</t>
    </rPh>
    <rPh sb="2" eb="3">
      <t>ケン</t>
    </rPh>
    <phoneticPr fontId="22"/>
  </si>
  <si>
    <t>1FC川越水上公園</t>
    <phoneticPr fontId="22"/>
  </si>
  <si>
    <t>鹿島アントラーズFCノルテ</t>
    <phoneticPr fontId="22"/>
  </si>
  <si>
    <t>Athletic Club 弘前</t>
    <phoneticPr fontId="22"/>
  </si>
  <si>
    <t>青森県</t>
    <rPh sb="0" eb="3">
      <t>アオモリケン</t>
    </rPh>
    <phoneticPr fontId="22"/>
  </si>
  <si>
    <t>新座片山FC少年団</t>
    <phoneticPr fontId="22"/>
  </si>
  <si>
    <t>石川県</t>
    <rPh sb="0" eb="3">
      <t>イシカワケン</t>
    </rPh>
    <phoneticPr fontId="22"/>
  </si>
  <si>
    <t>バディーＳＣ</t>
    <phoneticPr fontId="22"/>
  </si>
  <si>
    <t>神奈川県</t>
    <phoneticPr fontId="22"/>
  </si>
  <si>
    <t>東京都</t>
    <rPh sb="0" eb="2">
      <t>トウキョウ</t>
    </rPh>
    <rPh sb="2" eb="3">
      <t>ト</t>
    </rPh>
    <phoneticPr fontId="22"/>
  </si>
  <si>
    <t>星陵ジュニアサッカークラブ</t>
    <rPh sb="0" eb="2">
      <t>セイリョウ</t>
    </rPh>
    <phoneticPr fontId="22"/>
  </si>
  <si>
    <t>東京ヴェルディサッカースクール</t>
    <rPh sb="0" eb="2">
      <t>トウキョウ</t>
    </rPh>
    <phoneticPr fontId="22"/>
  </si>
  <si>
    <t>Uスポーツクラブ</t>
    <phoneticPr fontId="22"/>
  </si>
  <si>
    <t>戸塚フットボールクラブジュニア</t>
    <phoneticPr fontId="22"/>
  </si>
  <si>
    <t>リトルジャンボサッカークラブ伊勢原</t>
    <phoneticPr fontId="22"/>
  </si>
  <si>
    <t>鹿島アントラーズFC</t>
    <phoneticPr fontId="22"/>
  </si>
  <si>
    <t>レジスタFC</t>
    <phoneticPr fontId="22"/>
  </si>
  <si>
    <t>NEOS</t>
    <phoneticPr fontId="22"/>
  </si>
  <si>
    <t>あざみ野FC</t>
    <phoneticPr fontId="22"/>
  </si>
  <si>
    <t>バディーＳＣ</t>
    <phoneticPr fontId="22"/>
  </si>
  <si>
    <t>FCトッカーノ</t>
    <phoneticPr fontId="22"/>
  </si>
  <si>
    <t>レッドクローバーSC</t>
    <phoneticPr fontId="22"/>
  </si>
  <si>
    <t>中丸サッカースポーツ少年団</t>
    <phoneticPr fontId="22"/>
  </si>
  <si>
    <t>コスモSC川越</t>
    <phoneticPr fontId="22"/>
  </si>
  <si>
    <t>星陵ジュニアサッカークラブ</t>
    <phoneticPr fontId="22"/>
  </si>
  <si>
    <t>東京ヴェルディサッカースクール</t>
    <phoneticPr fontId="22"/>
  </si>
  <si>
    <t>鹿島アントラーズFCつくば</t>
    <phoneticPr fontId="22"/>
  </si>
  <si>
    <t>ともぞうSC</t>
    <phoneticPr fontId="22"/>
  </si>
  <si>
    <t>EC FUJIMINO</t>
    <phoneticPr fontId="22"/>
  </si>
  <si>
    <t>1FC川越水上公園</t>
    <phoneticPr fontId="22"/>
  </si>
  <si>
    <t>1FC川越
水上公園</t>
  </si>
  <si>
    <t>1FC川越
水上公園</t>
    <phoneticPr fontId="22"/>
  </si>
  <si>
    <t>新座片山FC少年団</t>
    <phoneticPr fontId="22"/>
  </si>
  <si>
    <t>新座片山FC
少年団</t>
  </si>
  <si>
    <t>新座片山FC
少年団</t>
    <phoneticPr fontId="22"/>
  </si>
  <si>
    <t>リトルジャンボサッカークラブ伊勢原</t>
    <phoneticPr fontId="22"/>
  </si>
  <si>
    <t>リトルジャンボ
サッカークラブ
伊勢原</t>
  </si>
  <si>
    <t>リトルジャンボ
サッカークラブ
伊勢原</t>
    <phoneticPr fontId="22"/>
  </si>
  <si>
    <t>戸塚フットボールクラブジュニア</t>
    <phoneticPr fontId="22"/>
  </si>
  <si>
    <t>戸塚ﾌｯﾄﾎﾞｰﾙ
ｸﾗﾌﾞｼﾞｭﾆｱ</t>
  </si>
  <si>
    <t>戸塚ﾌｯﾄﾎﾞｰﾙ
ｸﾗﾌﾞｼﾞｭﾆｱ</t>
    <phoneticPr fontId="22"/>
  </si>
  <si>
    <t>2013 NIKE ANTLERS CUP U-9　 予選リーグ</t>
    <rPh sb="27" eb="29">
      <t>ヨセン</t>
    </rPh>
    <phoneticPr fontId="22"/>
  </si>
  <si>
    <t>戸塚フットボールクラブジュニア</t>
    <rPh sb="0" eb="2">
      <t>トツカ</t>
    </rPh>
    <phoneticPr fontId="22"/>
  </si>
  <si>
    <t>鹿島アントラーズFC</t>
    <rPh sb="0" eb="2">
      <t>カシマ</t>
    </rPh>
    <phoneticPr fontId="22"/>
  </si>
  <si>
    <t>バディーSC</t>
    <phoneticPr fontId="22"/>
  </si>
  <si>
    <t>レジスタFC</t>
    <phoneticPr fontId="22"/>
  </si>
  <si>
    <t>2013 NIKE ANTLERS CUP U-9　決勝トーナメント</t>
    <rPh sb="26" eb="28">
      <t>ケッショウ</t>
    </rPh>
    <phoneticPr fontId="22"/>
  </si>
  <si>
    <t>Gｸﾞﾙｰﾌﾟ1位</t>
    <rPh sb="8" eb="9">
      <t>イ</t>
    </rPh>
    <phoneticPr fontId="22"/>
  </si>
  <si>
    <t>Iｸﾞﾙｰﾌﾟ1位</t>
    <rPh sb="8" eb="9">
      <t>イ</t>
    </rPh>
    <phoneticPr fontId="22"/>
  </si>
  <si>
    <t>G･H･Iｸﾞﾙｰﾌﾟ
2位成績上位</t>
    <rPh sb="13" eb="14">
      <t>イ</t>
    </rPh>
    <rPh sb="14" eb="16">
      <t>セイセキ</t>
    </rPh>
    <rPh sb="16" eb="18">
      <t>ジョウイ</t>
    </rPh>
    <phoneticPr fontId="22"/>
  </si>
  <si>
    <t>Hｸﾞﾙｰﾌﾟ1位</t>
    <rPh sb="8" eb="9">
      <t>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</si>
</sst>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indexed="12"/>
      <name val="ＭＳ Ｐゴシック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8.25"/>
      <color indexed="12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indexed="8"/>
      <name val="ＭＳ Ｐゴシック"/>
      <family val="2"/>
      <charset val="128"/>
    </font>
    <font>
      <sz val="11"/>
      <color indexed="8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2"/>
      <color indexed="9"/>
      <name val="HG丸ｺﾞｼｯｸM-PRO"/>
      <family val="3"/>
      <charset val="128"/>
    </font>
    <font>
      <b/>
      <sz val="20"/>
      <color indexed="9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6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b/>
      <sz val="11"/>
      <color theme="0"/>
      <name val="HGPｺﾞｼｯｸE"/>
      <family val="3"/>
      <charset val="128"/>
    </font>
    <font>
      <sz val="14"/>
      <color theme="0"/>
      <name val="HG丸ｺﾞｼｯｸM-PRO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medium">
        <color auto="1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6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/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19" fillId="0" borderId="0"/>
  </cellStyleXfs>
  <cellXfs count="263">
    <xf numFmtId="0" fontId="0" fillId="0" borderId="0" xfId="0">
      <alignment vertical="center"/>
    </xf>
    <xf numFmtId="0" fontId="33" fillId="0" borderId="0" xfId="0" applyFont="1">
      <alignment vertical="center"/>
    </xf>
    <xf numFmtId="0" fontId="24" fillId="0" borderId="10" xfId="43" applyFont="1" applyBorder="1" applyAlignment="1">
      <alignment horizontal="center" vertical="center" shrinkToFit="1"/>
    </xf>
    <xf numFmtId="0" fontId="36" fillId="26" borderId="46" xfId="43" applyFont="1" applyFill="1" applyBorder="1" applyAlignment="1">
      <alignment horizontal="center" vertical="center" shrinkToFit="1"/>
    </xf>
    <xf numFmtId="0" fontId="35" fillId="0" borderId="0" xfId="43" applyFont="1" applyBorder="1" applyAlignment="1">
      <alignment horizontal="center" vertical="center" shrinkToFit="1"/>
    </xf>
    <xf numFmtId="0" fontId="36" fillId="26" borderId="75" xfId="43" applyFont="1" applyFill="1" applyBorder="1" applyAlignment="1">
      <alignment horizontal="center" vertical="center" shrinkToFit="1"/>
    </xf>
    <xf numFmtId="20" fontId="35" fillId="0" borderId="14" xfId="43" applyNumberFormat="1" applyFont="1" applyBorder="1" applyAlignment="1">
      <alignment horizontal="center" vertical="center" shrinkToFit="1"/>
    </xf>
    <xf numFmtId="0" fontId="24" fillId="0" borderId="15" xfId="43" applyNumberFormat="1" applyFont="1" applyBorder="1" applyAlignment="1">
      <alignment horizontal="center" vertical="center" shrinkToFit="1"/>
    </xf>
    <xf numFmtId="0" fontId="24" fillId="25" borderId="15" xfId="43" applyNumberFormat="1" applyFont="1" applyFill="1" applyBorder="1" applyAlignment="1">
      <alignment horizontal="center" vertical="center" shrinkToFit="1"/>
    </xf>
    <xf numFmtId="0" fontId="24" fillId="0" borderId="76" xfId="43" applyNumberFormat="1" applyFont="1" applyBorder="1" applyAlignment="1">
      <alignment horizontal="center" vertical="center" shrinkToFit="1"/>
    </xf>
    <xf numFmtId="20" fontId="35" fillId="0" borderId="18" xfId="43" applyNumberFormat="1" applyFont="1" applyBorder="1" applyAlignment="1">
      <alignment horizontal="center" vertical="center" shrinkToFit="1"/>
    </xf>
    <xf numFmtId="0" fontId="24" fillId="0" borderId="19" xfId="43" applyNumberFormat="1" applyFont="1" applyBorder="1" applyAlignment="1">
      <alignment horizontal="center" vertical="center" shrinkToFit="1"/>
    </xf>
    <xf numFmtId="0" fontId="24" fillId="25" borderId="19" xfId="43" applyNumberFormat="1" applyFont="1" applyFill="1" applyBorder="1" applyAlignment="1">
      <alignment horizontal="center" vertical="center" shrinkToFit="1"/>
    </xf>
    <xf numFmtId="0" fontId="24" fillId="0" borderId="20" xfId="43" applyNumberFormat="1" applyFont="1" applyBorder="1" applyAlignment="1">
      <alignment horizontal="center" vertical="center" shrinkToFit="1"/>
    </xf>
    <xf numFmtId="20" fontId="35" fillId="0" borderId="77" xfId="43" applyNumberFormat="1" applyFont="1" applyBorder="1" applyAlignment="1">
      <alignment horizontal="center" vertical="center" shrinkToFit="1"/>
    </xf>
    <xf numFmtId="20" fontId="35" fillId="0" borderId="21" xfId="43" applyNumberFormat="1" applyFont="1" applyBorder="1" applyAlignment="1">
      <alignment horizontal="center" vertical="center" shrinkToFit="1"/>
    </xf>
    <xf numFmtId="0" fontId="24" fillId="0" borderId="22" xfId="43" applyNumberFormat="1" applyFont="1" applyBorder="1" applyAlignment="1">
      <alignment horizontal="center" vertical="center" shrinkToFit="1"/>
    </xf>
    <xf numFmtId="0" fontId="24" fillId="25" borderId="22" xfId="43" applyNumberFormat="1" applyFont="1" applyFill="1" applyBorder="1" applyAlignment="1">
      <alignment horizontal="center" vertical="center" shrinkToFit="1"/>
    </xf>
    <xf numFmtId="0" fontId="24" fillId="0" borderId="23" xfId="43" applyNumberFormat="1" applyFont="1" applyBorder="1" applyAlignment="1">
      <alignment horizontal="center" vertical="center" shrinkToFit="1"/>
    </xf>
    <xf numFmtId="0" fontId="36" fillId="0" borderId="0" xfId="43" applyFont="1" applyBorder="1" applyAlignment="1">
      <alignment horizontal="center" vertical="center" shrinkToFit="1"/>
    </xf>
    <xf numFmtId="0" fontId="24" fillId="0" borderId="16" xfId="43" applyNumberFormat="1" applyFont="1" applyBorder="1" applyAlignment="1">
      <alignment horizontal="center" vertical="center" shrinkToFit="1"/>
    </xf>
    <xf numFmtId="0" fontId="24" fillId="25" borderId="16" xfId="43" applyNumberFormat="1" applyFont="1" applyFill="1" applyBorder="1" applyAlignment="1">
      <alignment horizontal="center" vertical="center" shrinkToFit="1"/>
    </xf>
    <xf numFmtId="0" fontId="24" fillId="0" borderId="17" xfId="43" applyNumberFormat="1" applyFont="1" applyBorder="1" applyAlignment="1">
      <alignment horizontal="center" vertical="center" shrinkToFit="1"/>
    </xf>
    <xf numFmtId="0" fontId="33" fillId="0" borderId="0" xfId="0" applyFont="1" applyAlignment="1">
      <alignment vertical="center" shrinkToFit="1"/>
    </xf>
    <xf numFmtId="0" fontId="35" fillId="0" borderId="27" xfId="43" applyFont="1" applyBorder="1" applyAlignment="1">
      <alignment vertical="center" shrinkToFit="1"/>
    </xf>
    <xf numFmtId="0" fontId="35" fillId="0" borderId="0" xfId="43" applyFont="1" applyAlignment="1">
      <alignment vertical="center" shrinkToFit="1"/>
    </xf>
    <xf numFmtId="0" fontId="25" fillId="0" borderId="11" xfId="46" applyFont="1" applyFill="1" applyBorder="1" applyAlignment="1">
      <alignment horizontal="center" vertical="center" shrinkToFit="1"/>
    </xf>
    <xf numFmtId="0" fontId="25" fillId="0" borderId="12" xfId="46" applyFont="1" applyFill="1" applyBorder="1" applyAlignment="1">
      <alignment horizontal="center" vertical="center" shrinkToFit="1"/>
    </xf>
    <xf numFmtId="0" fontId="25" fillId="0" borderId="13" xfId="46" applyFont="1" applyFill="1" applyBorder="1" applyAlignment="1">
      <alignment horizontal="center" vertical="center" shrinkToFit="1"/>
    </xf>
    <xf numFmtId="0" fontId="35" fillId="0" borderId="0" xfId="43" applyFont="1" applyAlignment="1">
      <alignment horizontal="center" vertical="center" shrinkToFit="1"/>
    </xf>
    <xf numFmtId="0" fontId="25" fillId="0" borderId="24" xfId="46" applyFont="1" applyFill="1" applyBorder="1" applyAlignment="1">
      <alignment horizontal="center" vertical="center" shrinkToFit="1"/>
    </xf>
    <xf numFmtId="0" fontId="25" fillId="0" borderId="25" xfId="46" applyFont="1" applyFill="1" applyBorder="1" applyAlignment="1">
      <alignment horizontal="center" vertical="center" shrinkToFit="1"/>
    </xf>
    <xf numFmtId="0" fontId="25" fillId="0" borderId="26" xfId="46" applyFont="1" applyFill="1" applyBorder="1" applyAlignment="1">
      <alignment horizontal="center" vertical="center" shrinkToFit="1"/>
    </xf>
    <xf numFmtId="0" fontId="40" fillId="0" borderId="0" xfId="43" applyFont="1" applyAlignment="1">
      <alignment vertical="center" shrinkToFit="1"/>
    </xf>
    <xf numFmtId="0" fontId="42" fillId="24" borderId="0" xfId="49" applyFont="1" applyFill="1" applyAlignment="1">
      <alignment vertical="center" shrinkToFit="1"/>
    </xf>
    <xf numFmtId="0" fontId="42" fillId="24" borderId="0" xfId="49" applyFont="1" applyFill="1" applyAlignment="1">
      <alignment vertical="center" wrapText="1" shrinkToFit="1"/>
    </xf>
    <xf numFmtId="0" fontId="33" fillId="0" borderId="27" xfId="0" applyFont="1" applyBorder="1">
      <alignment vertical="center"/>
    </xf>
    <xf numFmtId="0" fontId="33" fillId="0" borderId="0" xfId="0" applyFont="1" applyBorder="1">
      <alignment vertical="center"/>
    </xf>
    <xf numFmtId="0" fontId="33" fillId="0" borderId="96" xfId="0" applyFont="1" applyBorder="1">
      <alignment vertical="center"/>
    </xf>
    <xf numFmtId="0" fontId="33" fillId="0" borderId="92" xfId="0" applyFont="1" applyBorder="1">
      <alignment vertical="center"/>
    </xf>
    <xf numFmtId="0" fontId="33" fillId="0" borderId="94" xfId="0" applyFont="1" applyBorder="1">
      <alignment vertical="center"/>
    </xf>
    <xf numFmtId="0" fontId="33" fillId="0" borderId="95" xfId="0" applyFont="1" applyBorder="1">
      <alignment vertical="center"/>
    </xf>
    <xf numFmtId="0" fontId="33" fillId="0" borderId="79" xfId="0" applyFont="1" applyBorder="1">
      <alignment vertical="center"/>
    </xf>
    <xf numFmtId="20" fontId="35" fillId="0" borderId="10" xfId="43" applyNumberFormat="1" applyFont="1" applyBorder="1" applyAlignment="1">
      <alignment horizontal="center" vertical="center" shrinkToFit="1"/>
    </xf>
    <xf numFmtId="20" fontId="48" fillId="0" borderId="0" xfId="49" applyNumberFormat="1" applyFont="1" applyBorder="1" applyAlignment="1">
      <alignment horizontal="center" vertical="center"/>
    </xf>
    <xf numFmtId="0" fontId="48" fillId="0" borderId="0" xfId="49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20" fontId="46" fillId="0" borderId="0" xfId="0" applyNumberFormat="1" applyFont="1" applyAlignment="1">
      <alignment vertical="center"/>
    </xf>
    <xf numFmtId="0" fontId="36" fillId="26" borderId="100" xfId="43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102" xfId="0" applyFont="1" applyBorder="1">
      <alignment vertical="center"/>
    </xf>
    <xf numFmtId="0" fontId="33" fillId="0" borderId="101" xfId="0" applyFont="1" applyBorder="1">
      <alignment vertical="center"/>
    </xf>
    <xf numFmtId="0" fontId="33" fillId="0" borderId="103" xfId="0" applyFont="1" applyBorder="1">
      <alignment vertical="center"/>
    </xf>
    <xf numFmtId="20" fontId="46" fillId="0" borderId="0" xfId="0" applyNumberFormat="1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33" fillId="0" borderId="104" xfId="0" applyFont="1" applyBorder="1">
      <alignment vertical="center"/>
    </xf>
    <xf numFmtId="0" fontId="33" fillId="0" borderId="105" xfId="0" applyFont="1" applyBorder="1">
      <alignment vertical="center"/>
    </xf>
    <xf numFmtId="0" fontId="33" fillId="0" borderId="106" xfId="0" applyFont="1" applyBorder="1">
      <alignment vertical="center"/>
    </xf>
    <xf numFmtId="0" fontId="33" fillId="0" borderId="107" xfId="0" applyFont="1" applyBorder="1">
      <alignment vertical="center"/>
    </xf>
    <xf numFmtId="0" fontId="33" fillId="0" borderId="108" xfId="0" applyFont="1" applyBorder="1">
      <alignment vertical="center"/>
    </xf>
    <xf numFmtId="0" fontId="33" fillId="0" borderId="109" xfId="0" applyFont="1" applyBorder="1">
      <alignment vertical="center"/>
    </xf>
    <xf numFmtId="0" fontId="33" fillId="0" borderId="110" xfId="0" applyFont="1" applyBorder="1">
      <alignment vertical="center"/>
    </xf>
    <xf numFmtId="0" fontId="34" fillId="28" borderId="10" xfId="43" applyFont="1" applyFill="1" applyBorder="1" applyAlignment="1">
      <alignment horizontal="center" vertical="center" shrinkToFit="1"/>
    </xf>
    <xf numFmtId="20" fontId="48" fillId="0" borderId="0" xfId="49" applyNumberFormat="1" applyFont="1" applyBorder="1" applyAlignment="1">
      <alignment vertical="center"/>
    </xf>
    <xf numFmtId="0" fontId="53" fillId="0" borderId="0" xfId="0" applyFont="1" applyBorder="1" applyAlignment="1">
      <alignment horizontal="center" vertical="center" textRotation="255" readingOrder="1"/>
    </xf>
    <xf numFmtId="0" fontId="54" fillId="0" borderId="0" xfId="0" applyFont="1" applyBorder="1" applyAlignment="1">
      <alignment horizontal="center" vertical="center" wrapText="1"/>
    </xf>
    <xf numFmtId="0" fontId="42" fillId="24" borderId="0" xfId="49" applyFont="1" applyFill="1" applyAlignment="1">
      <alignment horizontal="center" vertical="center" shrinkToFit="1"/>
    </xf>
    <xf numFmtId="0" fontId="38" fillId="0" borderId="47" xfId="43" applyFont="1" applyBorder="1" applyAlignment="1">
      <alignment horizontal="center" vertical="center" shrinkToFit="1"/>
    </xf>
    <xf numFmtId="0" fontId="38" fillId="0" borderId="49" xfId="43" applyFont="1" applyBorder="1" applyAlignment="1">
      <alignment horizontal="center" vertical="center" shrinkToFit="1"/>
    </xf>
    <xf numFmtId="0" fontId="34" fillId="27" borderId="67" xfId="43" applyFont="1" applyFill="1" applyBorder="1" applyAlignment="1">
      <alignment horizontal="center" vertical="center" shrinkToFit="1"/>
    </xf>
    <xf numFmtId="0" fontId="34" fillId="27" borderId="68" xfId="43" applyFont="1" applyFill="1" applyBorder="1" applyAlignment="1">
      <alignment horizontal="center" vertical="center" shrinkToFit="1"/>
    </xf>
    <xf numFmtId="0" fontId="34" fillId="27" borderId="69" xfId="43" applyFont="1" applyFill="1" applyBorder="1" applyAlignment="1">
      <alignment horizontal="center" vertical="center" shrinkToFit="1"/>
    </xf>
    <xf numFmtId="0" fontId="36" fillId="26" borderId="44" xfId="43" applyFont="1" applyFill="1" applyBorder="1" applyAlignment="1">
      <alignment horizontal="center" vertical="center" shrinkToFit="1"/>
    </xf>
    <xf numFmtId="0" fontId="36" fillId="26" borderId="45" xfId="43" applyFont="1" applyFill="1" applyBorder="1" applyAlignment="1">
      <alignment horizontal="center" vertical="center" shrinkToFit="1"/>
    </xf>
    <xf numFmtId="0" fontId="36" fillId="26" borderId="98" xfId="43" applyFont="1" applyFill="1" applyBorder="1" applyAlignment="1">
      <alignment horizontal="center" vertical="center" shrinkToFit="1"/>
    </xf>
    <xf numFmtId="0" fontId="36" fillId="26" borderId="99" xfId="43" applyFont="1" applyFill="1" applyBorder="1" applyAlignment="1">
      <alignment horizontal="center" vertical="center" shrinkToFit="1"/>
    </xf>
    <xf numFmtId="0" fontId="36" fillId="26" borderId="44" xfId="44" applyFont="1" applyFill="1" applyBorder="1" applyAlignment="1">
      <alignment horizontal="center" vertical="center" shrinkToFit="1"/>
    </xf>
    <xf numFmtId="0" fontId="36" fillId="26" borderId="45" xfId="44" applyFont="1" applyFill="1" applyBorder="1" applyAlignment="1">
      <alignment horizontal="center" vertical="center" shrinkToFit="1"/>
    </xf>
    <xf numFmtId="0" fontId="36" fillId="26" borderId="73" xfId="43" applyFont="1" applyFill="1" applyBorder="1" applyAlignment="1">
      <alignment horizontal="center" vertical="center" shrinkToFit="1"/>
    </xf>
    <xf numFmtId="0" fontId="36" fillId="26" borderId="74" xfId="43" applyFont="1" applyFill="1" applyBorder="1" applyAlignment="1">
      <alignment horizontal="center" vertical="center" shrinkToFit="1"/>
    </xf>
    <xf numFmtId="0" fontId="25" fillId="0" borderId="56" xfId="46" applyFont="1" applyBorder="1" applyAlignment="1">
      <alignment horizontal="center" vertical="center" shrinkToFit="1"/>
    </xf>
    <xf numFmtId="0" fontId="25" fillId="0" borderId="57" xfId="46" applyFont="1" applyBorder="1" applyAlignment="1">
      <alignment horizontal="center" vertical="center" shrinkToFit="1"/>
    </xf>
    <xf numFmtId="0" fontId="49" fillId="0" borderId="78" xfId="43" applyFont="1" applyFill="1" applyBorder="1" applyAlignment="1">
      <alignment horizontal="center" vertical="center" shrinkToFit="1"/>
    </xf>
    <xf numFmtId="0" fontId="49" fillId="0" borderId="79" xfId="43" applyFont="1" applyFill="1" applyBorder="1" applyAlignment="1">
      <alignment horizontal="center" vertical="center" shrinkToFit="1"/>
    </xf>
    <xf numFmtId="0" fontId="49" fillId="0" borderId="80" xfId="43" applyFont="1" applyFill="1" applyBorder="1" applyAlignment="1">
      <alignment horizontal="center" vertical="center" shrinkToFit="1"/>
    </xf>
    <xf numFmtId="0" fontId="49" fillId="0" borderId="81" xfId="43" applyFont="1" applyFill="1" applyBorder="1" applyAlignment="1">
      <alignment horizontal="center" vertical="center" shrinkToFit="1"/>
    </xf>
    <xf numFmtId="0" fontId="49" fillId="0" borderId="82" xfId="43" applyFont="1" applyFill="1" applyBorder="1" applyAlignment="1">
      <alignment horizontal="center" vertical="center" shrinkToFit="1"/>
    </xf>
    <xf numFmtId="0" fontId="49" fillId="0" borderId="83" xfId="43" applyFont="1" applyFill="1" applyBorder="1" applyAlignment="1">
      <alignment horizontal="center" vertical="center" shrinkToFit="1"/>
    </xf>
    <xf numFmtId="0" fontId="35" fillId="0" borderId="70" xfId="43" applyFont="1" applyBorder="1" applyAlignment="1">
      <alignment horizontal="center" vertical="center" shrinkToFit="1"/>
    </xf>
    <xf numFmtId="0" fontId="35" fillId="0" borderId="71" xfId="43" applyFont="1" applyBorder="1" applyAlignment="1">
      <alignment horizontal="center" vertical="center" shrinkToFit="1"/>
    </xf>
    <xf numFmtId="0" fontId="25" fillId="0" borderId="34" xfId="46" applyFont="1" applyFill="1" applyBorder="1" applyAlignment="1">
      <alignment horizontal="center" vertical="center" shrinkToFit="1"/>
    </xf>
    <xf numFmtId="0" fontId="25" fillId="0" borderId="35" xfId="46" applyFont="1" applyFill="1" applyBorder="1" applyAlignment="1">
      <alignment horizontal="center" vertical="center" shrinkToFit="1"/>
    </xf>
    <xf numFmtId="0" fontId="25" fillId="0" borderId="36" xfId="46" applyFont="1" applyFill="1" applyBorder="1" applyAlignment="1">
      <alignment horizontal="center" vertical="center" shrinkToFit="1"/>
    </xf>
    <xf numFmtId="0" fontId="25" fillId="0" borderId="37" xfId="46" applyFont="1" applyFill="1" applyBorder="1" applyAlignment="1">
      <alignment horizontal="center" vertical="center" shrinkToFit="1"/>
    </xf>
    <xf numFmtId="0" fontId="25" fillId="0" borderId="38" xfId="46" applyFont="1" applyFill="1" applyBorder="1" applyAlignment="1">
      <alignment horizontal="center" vertical="center" shrinkToFit="1"/>
    </xf>
    <xf numFmtId="0" fontId="25" fillId="0" borderId="39" xfId="46" applyFont="1" applyFill="1" applyBorder="1" applyAlignment="1">
      <alignment horizontal="center" vertical="center" shrinkToFit="1"/>
    </xf>
    <xf numFmtId="0" fontId="25" fillId="0" borderId="53" xfId="46" applyFont="1" applyFill="1" applyBorder="1" applyAlignment="1">
      <alignment horizontal="center" vertical="center" shrinkToFit="1"/>
    </xf>
    <xf numFmtId="0" fontId="25" fillId="0" borderId="54" xfId="46" applyFont="1" applyFill="1" applyBorder="1" applyAlignment="1">
      <alignment horizontal="center" vertical="center" shrinkToFit="1"/>
    </xf>
    <xf numFmtId="0" fontId="25" fillId="0" borderId="55" xfId="46" applyFont="1" applyFill="1" applyBorder="1" applyAlignment="1">
      <alignment horizontal="center" vertical="center" shrinkToFit="1"/>
    </xf>
    <xf numFmtId="0" fontId="25" fillId="0" borderId="30" xfId="46" applyFont="1" applyBorder="1" applyAlignment="1">
      <alignment horizontal="center" vertical="center" shrinkToFit="1"/>
    </xf>
    <xf numFmtId="0" fontId="25" fillId="0" borderId="0" xfId="46" applyFont="1" applyBorder="1" applyAlignment="1">
      <alignment horizontal="center" vertical="center" shrinkToFit="1"/>
    </xf>
    <xf numFmtId="0" fontId="25" fillId="0" borderId="0" xfId="46" applyFont="1" applyFill="1" applyBorder="1" applyAlignment="1">
      <alignment horizontal="center" vertical="center" shrinkToFit="1"/>
    </xf>
    <xf numFmtId="0" fontId="25" fillId="0" borderId="31" xfId="46" applyFont="1" applyBorder="1" applyAlignment="1">
      <alignment horizontal="center" vertical="center" shrinkToFit="1"/>
    </xf>
    <xf numFmtId="0" fontId="25" fillId="26" borderId="28" xfId="46" applyFont="1" applyFill="1" applyBorder="1" applyAlignment="1">
      <alignment horizontal="center" vertical="center" shrinkToFit="1"/>
    </xf>
    <xf numFmtId="0" fontId="25" fillId="26" borderId="29" xfId="46" applyFont="1" applyFill="1" applyBorder="1" applyAlignment="1">
      <alignment horizontal="center" vertical="center" shrinkToFit="1"/>
    </xf>
    <xf numFmtId="0" fontId="50" fillId="0" borderId="32" xfId="47" applyFont="1" applyBorder="1" applyAlignment="1">
      <alignment horizontal="center" vertical="center" shrinkToFit="1"/>
    </xf>
    <xf numFmtId="0" fontId="50" fillId="0" borderId="52" xfId="47" applyFont="1" applyBorder="1" applyAlignment="1">
      <alignment horizontal="center" vertical="center" shrinkToFit="1"/>
    </xf>
    <xf numFmtId="0" fontId="49" fillId="0" borderId="56" xfId="43" applyFont="1" applyFill="1" applyBorder="1" applyAlignment="1">
      <alignment horizontal="center" vertical="center" shrinkToFit="1"/>
    </xf>
    <xf numFmtId="0" fontId="49" fillId="0" borderId="57" xfId="43" applyFont="1" applyFill="1" applyBorder="1" applyAlignment="1">
      <alignment horizontal="center" vertical="center" shrinkToFit="1"/>
    </xf>
    <xf numFmtId="0" fontId="25" fillId="0" borderId="58" xfId="46" applyFont="1" applyBorder="1" applyAlignment="1">
      <alignment horizontal="center" vertical="center" shrinkToFit="1"/>
    </xf>
    <xf numFmtId="0" fontId="25" fillId="0" borderId="59" xfId="46" applyFont="1" applyBorder="1" applyAlignment="1">
      <alignment horizontal="center" vertical="center" shrinkToFit="1"/>
    </xf>
    <xf numFmtId="0" fontId="25" fillId="0" borderId="72" xfId="46" applyFont="1" applyBorder="1" applyAlignment="1">
      <alignment horizontal="center" vertical="center" shrinkToFit="1"/>
    </xf>
    <xf numFmtId="0" fontId="25" fillId="26" borderId="43" xfId="46" applyFont="1" applyFill="1" applyBorder="1" applyAlignment="1">
      <alignment horizontal="center" vertical="center" shrinkToFit="1"/>
    </xf>
    <xf numFmtId="0" fontId="39" fillId="0" borderId="50" xfId="43" applyFont="1" applyBorder="1" applyAlignment="1">
      <alignment horizontal="center" vertical="center" shrinkToFit="1"/>
    </xf>
    <xf numFmtId="0" fontId="39" fillId="0" borderId="48" xfId="43" applyFont="1" applyBorder="1" applyAlignment="1">
      <alignment horizontal="center" vertical="center" shrinkToFit="1"/>
    </xf>
    <xf numFmtId="0" fontId="39" fillId="0" borderId="51" xfId="43" applyFont="1" applyBorder="1" applyAlignment="1">
      <alignment horizontal="center" vertical="center" shrinkToFit="1"/>
    </xf>
    <xf numFmtId="0" fontId="50" fillId="0" borderId="60" xfId="47" applyFont="1" applyBorder="1" applyAlignment="1">
      <alignment horizontal="center" vertical="center" shrinkToFit="1"/>
    </xf>
    <xf numFmtId="0" fontId="25" fillId="0" borderId="64" xfId="46" applyFont="1" applyFill="1" applyBorder="1" applyAlignment="1">
      <alignment horizontal="center" vertical="center" shrinkToFit="1"/>
    </xf>
    <xf numFmtId="0" fontId="25" fillId="0" borderId="65" xfId="46" applyFont="1" applyFill="1" applyBorder="1" applyAlignment="1">
      <alignment horizontal="center" vertical="center" shrinkToFit="1"/>
    </xf>
    <xf numFmtId="0" fontId="25" fillId="0" borderId="66" xfId="46" applyFont="1" applyFill="1" applyBorder="1" applyAlignment="1">
      <alignment horizontal="center" vertical="center" shrinkToFit="1"/>
    </xf>
    <xf numFmtId="0" fontId="25" fillId="0" borderId="40" xfId="46" applyFont="1" applyFill="1" applyBorder="1" applyAlignment="1">
      <alignment horizontal="center" vertical="center" shrinkToFit="1"/>
    </xf>
    <xf numFmtId="0" fontId="25" fillId="0" borderId="41" xfId="46" applyFont="1" applyFill="1" applyBorder="1" applyAlignment="1">
      <alignment horizontal="center" vertical="center" shrinkToFit="1"/>
    </xf>
    <xf numFmtId="0" fontId="25" fillId="0" borderId="42" xfId="46" applyFont="1" applyFill="1" applyBorder="1" applyAlignment="1">
      <alignment horizontal="center" vertical="center" shrinkToFit="1"/>
    </xf>
    <xf numFmtId="0" fontId="25" fillId="0" borderId="61" xfId="46" applyFont="1" applyFill="1" applyBorder="1" applyAlignment="1">
      <alignment horizontal="center" vertical="center" shrinkToFit="1"/>
    </xf>
    <xf numFmtId="0" fontId="25" fillId="0" borderId="62" xfId="46" applyFont="1" applyFill="1" applyBorder="1" applyAlignment="1">
      <alignment horizontal="center" vertical="center" shrinkToFit="1"/>
    </xf>
    <xf numFmtId="0" fontId="25" fillId="0" borderId="63" xfId="46" applyFont="1" applyFill="1" applyBorder="1" applyAlignment="1">
      <alignment horizontal="center" vertical="center" shrinkToFit="1"/>
    </xf>
    <xf numFmtId="0" fontId="50" fillId="0" borderId="33" xfId="47" applyFont="1" applyBorder="1" applyAlignment="1">
      <alignment horizontal="center" vertical="center" shrinkToFit="1"/>
    </xf>
    <xf numFmtId="0" fontId="25" fillId="0" borderId="88" xfId="46" applyFont="1" applyBorder="1" applyAlignment="1">
      <alignment horizontal="center" vertical="center" shrinkToFit="1"/>
    </xf>
    <xf numFmtId="0" fontId="25" fillId="0" borderId="90" xfId="46" applyFont="1" applyBorder="1" applyAlignment="1">
      <alignment horizontal="center" vertical="center" shrinkToFit="1"/>
    </xf>
    <xf numFmtId="0" fontId="26" fillId="26" borderId="44" xfId="43" applyFont="1" applyFill="1" applyBorder="1" applyAlignment="1">
      <alignment horizontal="center" vertical="center" shrinkToFit="1"/>
    </xf>
    <xf numFmtId="0" fontId="26" fillId="26" borderId="45" xfId="43" applyFont="1" applyFill="1" applyBorder="1" applyAlignment="1">
      <alignment horizontal="center" vertical="center" shrinkToFit="1"/>
    </xf>
    <xf numFmtId="0" fontId="26" fillId="26" borderId="46" xfId="43" applyFont="1" applyFill="1" applyBorder="1" applyAlignment="1">
      <alignment horizontal="center" vertical="center" shrinkToFit="1"/>
    </xf>
    <xf numFmtId="0" fontId="26" fillId="26" borderId="73" xfId="43" applyFont="1" applyFill="1" applyBorder="1" applyAlignment="1">
      <alignment horizontal="center" vertical="center" shrinkToFit="1"/>
    </xf>
    <xf numFmtId="0" fontId="26" fillId="26" borderId="74" xfId="43" applyFont="1" applyFill="1" applyBorder="1" applyAlignment="1">
      <alignment horizontal="center" vertical="center" shrinkToFit="1"/>
    </xf>
    <xf numFmtId="0" fontId="26" fillId="26" borderId="75" xfId="43" applyFont="1" applyFill="1" applyBorder="1" applyAlignment="1">
      <alignment horizontal="center" vertical="center" shrinkToFit="1"/>
    </xf>
    <xf numFmtId="0" fontId="26" fillId="26" borderId="44" xfId="44" applyFont="1" applyFill="1" applyBorder="1" applyAlignment="1">
      <alignment horizontal="center" vertical="center" shrinkToFit="1"/>
    </xf>
    <xf numFmtId="0" fontId="26" fillId="26" borderId="45" xfId="44" applyFont="1" applyFill="1" applyBorder="1" applyAlignment="1">
      <alignment horizontal="center" vertical="center" shrinkToFit="1"/>
    </xf>
    <xf numFmtId="0" fontId="26" fillId="26" borderId="46" xfId="44" applyFont="1" applyFill="1" applyBorder="1" applyAlignment="1">
      <alignment horizontal="center" vertical="center" shrinkToFit="1"/>
    </xf>
    <xf numFmtId="0" fontId="37" fillId="0" borderId="32" xfId="47" applyFont="1" applyBorder="1" applyAlignment="1">
      <alignment horizontal="center" vertical="center" shrinkToFit="1"/>
    </xf>
    <xf numFmtId="0" fontId="37" fillId="0" borderId="33" xfId="47" applyFont="1" applyBorder="1" applyAlignment="1">
      <alignment horizontal="center" vertical="center" shrinkToFit="1"/>
    </xf>
    <xf numFmtId="0" fontId="37" fillId="0" borderId="52" xfId="47" applyFont="1" applyBorder="1" applyAlignment="1">
      <alignment horizontal="center" vertical="center" shrinkToFit="1"/>
    </xf>
    <xf numFmtId="0" fontId="37" fillId="0" borderId="60" xfId="47" applyFont="1" applyBorder="1" applyAlignment="1">
      <alignment horizontal="center" vertical="center" shrinkToFit="1"/>
    </xf>
    <xf numFmtId="0" fontId="40" fillId="0" borderId="0" xfId="43" applyFont="1" applyAlignment="1">
      <alignment horizontal="center" vertical="center" shrinkToFit="1"/>
    </xf>
    <xf numFmtId="0" fontId="35" fillId="0" borderId="56" xfId="43" applyFont="1" applyFill="1" applyBorder="1" applyAlignment="1">
      <alignment horizontal="center" vertical="center" shrinkToFit="1"/>
    </xf>
    <xf numFmtId="0" fontId="35" fillId="0" borderId="57" xfId="43" applyFont="1" applyFill="1" applyBorder="1" applyAlignment="1">
      <alignment horizontal="center" vertical="center" shrinkToFit="1"/>
    </xf>
    <xf numFmtId="0" fontId="25" fillId="26" borderId="89" xfId="46" applyFont="1" applyFill="1" applyBorder="1" applyAlignment="1">
      <alignment horizontal="center" vertical="center" shrinkToFit="1"/>
    </xf>
    <xf numFmtId="0" fontId="25" fillId="26" borderId="91" xfId="46" applyFont="1" applyFill="1" applyBorder="1" applyAlignment="1">
      <alignment horizontal="center" vertical="center" shrinkToFit="1"/>
    </xf>
    <xf numFmtId="0" fontId="25" fillId="0" borderId="85" xfId="46" applyFont="1" applyBorder="1" applyAlignment="1">
      <alignment horizontal="center" vertical="center" shrinkToFit="1"/>
    </xf>
    <xf numFmtId="0" fontId="25" fillId="26" borderId="87" xfId="46" applyFont="1" applyFill="1" applyBorder="1" applyAlignment="1">
      <alignment horizontal="center" vertical="center" shrinkToFit="1"/>
    </xf>
    <xf numFmtId="0" fontId="25" fillId="0" borderId="32" xfId="47" applyFont="1" applyBorder="1" applyAlignment="1">
      <alignment horizontal="center" vertical="center" wrapText="1"/>
    </xf>
    <xf numFmtId="0" fontId="25" fillId="0" borderId="52" xfId="47" applyFont="1" applyBorder="1" applyAlignment="1">
      <alignment horizontal="center" vertical="center" wrapText="1"/>
    </xf>
    <xf numFmtId="0" fontId="25" fillId="0" borderId="84" xfId="46" applyFont="1" applyBorder="1" applyAlignment="1">
      <alignment horizontal="center" vertical="center" shrinkToFit="1"/>
    </xf>
    <xf numFmtId="0" fontId="25" fillId="26" borderId="86" xfId="46" applyFont="1" applyFill="1" applyBorder="1" applyAlignment="1">
      <alignment horizontal="center" vertical="center" shrinkToFit="1"/>
    </xf>
    <xf numFmtId="0" fontId="35" fillId="0" borderId="78" xfId="43" applyFont="1" applyFill="1" applyBorder="1" applyAlignment="1">
      <alignment horizontal="center" vertical="center" shrinkToFit="1"/>
    </xf>
    <xf numFmtId="0" fontId="35" fillId="0" borderId="79" xfId="43" applyFont="1" applyFill="1" applyBorder="1" applyAlignment="1">
      <alignment horizontal="center" vertical="center" shrinkToFit="1"/>
    </xf>
    <xf numFmtId="0" fontId="35" fillId="0" borderId="80" xfId="43" applyFont="1" applyFill="1" applyBorder="1" applyAlignment="1">
      <alignment horizontal="center" vertical="center" shrinkToFit="1"/>
    </xf>
    <xf numFmtId="0" fontId="35" fillId="0" borderId="81" xfId="43" applyFont="1" applyFill="1" applyBorder="1" applyAlignment="1">
      <alignment horizontal="center" vertical="center" shrinkToFit="1"/>
    </xf>
    <xf numFmtId="0" fontId="35" fillId="0" borderId="82" xfId="43" applyFont="1" applyFill="1" applyBorder="1" applyAlignment="1">
      <alignment horizontal="center" vertical="center" shrinkToFit="1"/>
    </xf>
    <xf numFmtId="0" fontId="35" fillId="0" borderId="83" xfId="43" applyFont="1" applyFill="1" applyBorder="1" applyAlignment="1">
      <alignment horizontal="center" vertical="center" shrinkToFit="1"/>
    </xf>
    <xf numFmtId="0" fontId="35" fillId="0" borderId="78" xfId="43" applyFont="1" applyFill="1" applyBorder="1" applyAlignment="1">
      <alignment horizontal="center" vertical="center" wrapText="1"/>
    </xf>
    <xf numFmtId="0" fontId="35" fillId="0" borderId="79" xfId="43" applyFont="1" applyFill="1" applyBorder="1" applyAlignment="1">
      <alignment horizontal="center" vertical="center" wrapText="1"/>
    </xf>
    <xf numFmtId="0" fontId="35" fillId="0" borderId="80" xfId="43" applyFont="1" applyFill="1" applyBorder="1" applyAlignment="1">
      <alignment horizontal="center" vertical="center" wrapText="1"/>
    </xf>
    <xf numFmtId="0" fontId="35" fillId="0" borderId="81" xfId="43" applyFont="1" applyFill="1" applyBorder="1" applyAlignment="1">
      <alignment horizontal="center" vertical="center" wrapText="1"/>
    </xf>
    <xf numFmtId="0" fontId="35" fillId="0" borderId="82" xfId="43" applyFont="1" applyFill="1" applyBorder="1" applyAlignment="1">
      <alignment horizontal="center" vertical="center" wrapText="1"/>
    </xf>
    <xf numFmtId="0" fontId="35" fillId="0" borderId="83" xfId="43" applyFont="1" applyFill="1" applyBorder="1" applyAlignment="1">
      <alignment horizontal="center" vertical="center" wrapText="1"/>
    </xf>
    <xf numFmtId="0" fontId="50" fillId="0" borderId="60" xfId="47" applyFont="1" applyBorder="1" applyAlignment="1">
      <alignment horizontal="center" vertical="center" wrapText="1"/>
    </xf>
    <xf numFmtId="0" fontId="50" fillId="0" borderId="52" xfId="47" applyFont="1" applyBorder="1" applyAlignment="1">
      <alignment horizontal="center" vertical="center" wrapText="1"/>
    </xf>
    <xf numFmtId="0" fontId="50" fillId="0" borderId="78" xfId="43" applyFont="1" applyFill="1" applyBorder="1" applyAlignment="1">
      <alignment horizontal="center" vertical="center" wrapText="1"/>
    </xf>
    <xf numFmtId="0" fontId="50" fillId="0" borderId="79" xfId="43" applyFont="1" applyFill="1" applyBorder="1" applyAlignment="1">
      <alignment horizontal="center" vertical="center" wrapText="1"/>
    </xf>
    <xf numFmtId="0" fontId="50" fillId="0" borderId="80" xfId="43" applyFont="1" applyFill="1" applyBorder="1" applyAlignment="1">
      <alignment horizontal="center" vertical="center" wrapText="1"/>
    </xf>
    <xf numFmtId="0" fontId="50" fillId="0" borderId="81" xfId="43" applyFont="1" applyFill="1" applyBorder="1" applyAlignment="1">
      <alignment horizontal="center" vertical="center" wrapText="1"/>
    </xf>
    <xf numFmtId="0" fontId="50" fillId="0" borderId="82" xfId="43" applyFont="1" applyFill="1" applyBorder="1" applyAlignment="1">
      <alignment horizontal="center" vertical="center" wrapText="1"/>
    </xf>
    <xf numFmtId="0" fontId="50" fillId="0" borderId="83" xfId="43" applyFont="1" applyFill="1" applyBorder="1" applyAlignment="1">
      <alignment horizontal="center" vertical="center" wrapText="1"/>
    </xf>
    <xf numFmtId="0" fontId="35" fillId="0" borderId="32" xfId="47" applyFont="1" applyBorder="1" applyAlignment="1">
      <alignment horizontal="center" vertical="center" wrapText="1" shrinkToFit="1"/>
    </xf>
    <xf numFmtId="0" fontId="35" fillId="0" borderId="52" xfId="47" applyFont="1" applyBorder="1" applyAlignment="1">
      <alignment horizontal="center" vertical="center" wrapText="1" shrinkToFit="1"/>
    </xf>
    <xf numFmtId="0" fontId="35" fillId="0" borderId="0" xfId="43" applyFont="1" applyAlignment="1">
      <alignment horizontal="center" vertical="center" shrinkToFit="1"/>
    </xf>
    <xf numFmtId="0" fontId="35" fillId="0" borderId="78" xfId="43" applyFont="1" applyFill="1" applyBorder="1" applyAlignment="1">
      <alignment horizontal="center" vertical="center" wrapText="1" shrinkToFit="1"/>
    </xf>
    <xf numFmtId="0" fontId="35" fillId="0" borderId="79" xfId="43" applyFont="1" applyFill="1" applyBorder="1" applyAlignment="1">
      <alignment horizontal="center" vertical="center" wrapText="1" shrinkToFit="1"/>
    </xf>
    <xf numFmtId="0" fontId="35" fillId="0" borderId="80" xfId="43" applyFont="1" applyFill="1" applyBorder="1" applyAlignment="1">
      <alignment horizontal="center" vertical="center" wrapText="1" shrinkToFit="1"/>
    </xf>
    <xf numFmtId="0" fontId="35" fillId="0" borderId="81" xfId="43" applyFont="1" applyFill="1" applyBorder="1" applyAlignment="1">
      <alignment horizontal="center" vertical="center" wrapText="1" shrinkToFit="1"/>
    </xf>
    <xf numFmtId="0" fontId="35" fillId="0" borderId="82" xfId="43" applyFont="1" applyFill="1" applyBorder="1" applyAlignment="1">
      <alignment horizontal="center" vertical="center" wrapText="1" shrinkToFit="1"/>
    </xf>
    <xf numFmtId="0" fontId="35" fillId="0" borderId="83" xfId="43" applyFont="1" applyFill="1" applyBorder="1" applyAlignment="1">
      <alignment horizontal="center" vertical="center" wrapText="1" shrinkToFit="1"/>
    </xf>
    <xf numFmtId="0" fontId="25" fillId="0" borderId="78" xfId="43" applyFont="1" applyFill="1" applyBorder="1" applyAlignment="1">
      <alignment horizontal="center" vertical="center" wrapText="1"/>
    </xf>
    <xf numFmtId="0" fontId="25" fillId="0" borderId="79" xfId="43" applyFont="1" applyFill="1" applyBorder="1" applyAlignment="1">
      <alignment horizontal="center" vertical="center" wrapText="1"/>
    </xf>
    <xf numFmtId="0" fontId="25" fillId="0" borderId="80" xfId="43" applyFont="1" applyFill="1" applyBorder="1" applyAlignment="1">
      <alignment horizontal="center" vertical="center" wrapText="1"/>
    </xf>
    <xf numFmtId="0" fontId="25" fillId="0" borderId="81" xfId="43" applyFont="1" applyFill="1" applyBorder="1" applyAlignment="1">
      <alignment horizontal="center" vertical="center" wrapText="1"/>
    </xf>
    <xf numFmtId="0" fontId="25" fillId="0" borderId="82" xfId="43" applyFont="1" applyFill="1" applyBorder="1" applyAlignment="1">
      <alignment horizontal="center" vertical="center" wrapText="1"/>
    </xf>
    <xf numFmtId="0" fontId="25" fillId="0" borderId="83" xfId="43" applyFont="1" applyFill="1" applyBorder="1" applyAlignment="1">
      <alignment horizontal="center" vertical="center" wrapText="1"/>
    </xf>
    <xf numFmtId="0" fontId="41" fillId="24" borderId="0" xfId="49" applyFont="1" applyFill="1" applyAlignment="1">
      <alignment horizontal="center" vertical="center" wrapText="1" shrinkToFit="1"/>
    </xf>
    <xf numFmtId="0" fontId="33" fillId="0" borderId="94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33" fillId="0" borderId="9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43" fillId="27" borderId="94" xfId="0" applyFont="1" applyFill="1" applyBorder="1" applyAlignment="1">
      <alignment horizontal="center" vertical="center"/>
    </xf>
    <xf numFmtId="0" fontId="43" fillId="27" borderId="95" xfId="0" applyFont="1" applyFill="1" applyBorder="1" applyAlignment="1">
      <alignment horizontal="center" vertical="center"/>
    </xf>
    <xf numFmtId="0" fontId="43" fillId="27" borderId="96" xfId="0" applyFont="1" applyFill="1" applyBorder="1" applyAlignment="1">
      <alignment horizontal="center" vertical="center"/>
    </xf>
    <xf numFmtId="0" fontId="43" fillId="27" borderId="97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4" fillId="0" borderId="79" xfId="0" applyFont="1" applyBorder="1" applyAlignment="1">
      <alignment horizontal="center" vertical="center" wrapText="1"/>
    </xf>
    <xf numFmtId="20" fontId="47" fillId="0" borderId="0" xfId="0" applyNumberFormat="1" applyFont="1" applyAlignment="1">
      <alignment horizontal="center" vertical="center"/>
    </xf>
    <xf numFmtId="0" fontId="51" fillId="0" borderId="94" xfId="0" applyFont="1" applyBorder="1" applyAlignment="1">
      <alignment horizontal="center" vertical="center" textRotation="255" wrapText="1" readingOrder="1"/>
    </xf>
    <xf numFmtId="0" fontId="51" fillId="0" borderId="95" xfId="0" applyFont="1" applyBorder="1" applyAlignment="1">
      <alignment horizontal="center" vertical="center" textRotation="255" readingOrder="1"/>
    </xf>
    <xf numFmtId="0" fontId="51" fillId="0" borderId="96" xfId="0" applyFont="1" applyBorder="1" applyAlignment="1">
      <alignment horizontal="center" vertical="center" textRotation="255" readingOrder="1"/>
    </xf>
    <xf numFmtId="0" fontId="51" fillId="0" borderId="97" xfId="0" applyFont="1" applyBorder="1" applyAlignment="1">
      <alignment horizontal="center" vertical="center" textRotation="255" readingOrder="1"/>
    </xf>
    <xf numFmtId="0" fontId="51" fillId="0" borderId="92" xfId="0" applyFont="1" applyBorder="1" applyAlignment="1">
      <alignment horizontal="center" vertical="center" textRotation="255" readingOrder="1"/>
    </xf>
    <xf numFmtId="0" fontId="51" fillId="0" borderId="93" xfId="0" applyFont="1" applyBorder="1" applyAlignment="1">
      <alignment horizontal="center" vertical="center" textRotation="255" readingOrder="1"/>
    </xf>
    <xf numFmtId="0" fontId="53" fillId="0" borderId="94" xfId="0" applyFont="1" applyBorder="1" applyAlignment="1">
      <alignment horizontal="center" vertical="center" textRotation="255" wrapText="1" readingOrder="1"/>
    </xf>
    <xf numFmtId="0" fontId="53" fillId="0" borderId="95" xfId="0" applyFont="1" applyBorder="1" applyAlignment="1">
      <alignment horizontal="center" vertical="center" textRotation="255" readingOrder="1"/>
    </xf>
    <xf numFmtId="0" fontId="53" fillId="0" borderId="96" xfId="0" applyFont="1" applyBorder="1" applyAlignment="1">
      <alignment horizontal="center" vertical="center" textRotation="255" readingOrder="1"/>
    </xf>
    <xf numFmtId="0" fontId="53" fillId="0" borderId="97" xfId="0" applyFont="1" applyBorder="1" applyAlignment="1">
      <alignment horizontal="center" vertical="center" textRotation="255" readingOrder="1"/>
    </xf>
    <xf numFmtId="0" fontId="53" fillId="0" borderId="92" xfId="0" applyFont="1" applyBorder="1" applyAlignment="1">
      <alignment horizontal="center" vertical="center" textRotation="255" readingOrder="1"/>
    </xf>
    <xf numFmtId="0" fontId="53" fillId="0" borderId="93" xfId="0" applyFont="1" applyBorder="1" applyAlignment="1">
      <alignment horizontal="center" vertical="center" textRotation="255" readingOrder="1"/>
    </xf>
    <xf numFmtId="0" fontId="52" fillId="0" borderId="94" xfId="0" applyFont="1" applyBorder="1" applyAlignment="1">
      <alignment horizontal="center" vertical="center" textRotation="255" wrapText="1" readingOrder="1"/>
    </xf>
    <xf numFmtId="0" fontId="52" fillId="0" borderId="95" xfId="0" applyFont="1" applyBorder="1" applyAlignment="1">
      <alignment horizontal="center" vertical="center" textRotation="255" readingOrder="1"/>
    </xf>
    <xf numFmtId="0" fontId="52" fillId="0" borderId="96" xfId="0" applyFont="1" applyBorder="1" applyAlignment="1">
      <alignment horizontal="center" vertical="center" textRotation="255" readingOrder="1"/>
    </xf>
    <xf numFmtId="0" fontId="52" fillId="0" borderId="97" xfId="0" applyFont="1" applyBorder="1" applyAlignment="1">
      <alignment horizontal="center" vertical="center" textRotation="255" readingOrder="1"/>
    </xf>
    <xf numFmtId="0" fontId="52" fillId="0" borderId="92" xfId="0" applyFont="1" applyBorder="1" applyAlignment="1">
      <alignment horizontal="center" vertical="center" textRotation="255" readingOrder="1"/>
    </xf>
    <xf numFmtId="0" fontId="52" fillId="0" borderId="93" xfId="0" applyFont="1" applyBorder="1" applyAlignment="1">
      <alignment horizontal="center" vertical="center" textRotation="255" readingOrder="1"/>
    </xf>
    <xf numFmtId="0" fontId="55" fillId="29" borderId="44" xfId="43" applyFont="1" applyFill="1" applyBorder="1" applyAlignment="1">
      <alignment horizontal="center" vertical="center" shrinkToFit="1"/>
    </xf>
    <xf numFmtId="0" fontId="55" fillId="29" borderId="45" xfId="43" applyFont="1" applyFill="1" applyBorder="1" applyAlignment="1">
      <alignment horizontal="center" vertical="center" shrinkToFit="1"/>
    </xf>
    <xf numFmtId="0" fontId="55" fillId="29" borderId="46" xfId="43" applyFont="1" applyFill="1" applyBorder="1" applyAlignment="1">
      <alignment horizontal="center" vertical="center" shrinkToFit="1"/>
    </xf>
    <xf numFmtId="0" fontId="56" fillId="29" borderId="60" xfId="47" applyFont="1" applyFill="1" applyBorder="1" applyAlignment="1">
      <alignment horizontal="center" vertical="center" shrinkToFit="1"/>
    </xf>
    <xf numFmtId="0" fontId="56" fillId="29" borderId="52" xfId="47" applyFont="1" applyFill="1" applyBorder="1" applyAlignment="1">
      <alignment horizontal="center" vertical="center" shrinkToFit="1"/>
    </xf>
    <xf numFmtId="0" fontId="57" fillId="29" borderId="56" xfId="43" applyFont="1" applyFill="1" applyBorder="1" applyAlignment="1">
      <alignment horizontal="center" vertical="center" shrinkToFit="1"/>
    </xf>
    <xf numFmtId="0" fontId="57" fillId="29" borderId="57" xfId="43" applyFont="1" applyFill="1" applyBorder="1" applyAlignment="1">
      <alignment horizontal="center" vertical="center" shrinkToFit="1"/>
    </xf>
    <xf numFmtId="0" fontId="34" fillId="29" borderId="15" xfId="43" applyNumberFormat="1" applyFont="1" applyFill="1" applyBorder="1" applyAlignment="1">
      <alignment horizontal="center" vertical="center" shrinkToFit="1"/>
    </xf>
    <xf numFmtId="0" fontId="34" fillId="29" borderId="19" xfId="43" applyNumberFormat="1" applyFont="1" applyFill="1" applyBorder="1" applyAlignment="1">
      <alignment horizontal="center" vertical="center" shrinkToFit="1"/>
    </xf>
    <xf numFmtId="0" fontId="58" fillId="29" borderId="73" xfId="43" applyFont="1" applyFill="1" applyBorder="1" applyAlignment="1">
      <alignment horizontal="center" vertical="center" shrinkToFit="1"/>
    </xf>
    <xf numFmtId="0" fontId="58" fillId="29" borderId="74" xfId="43" applyFont="1" applyFill="1" applyBorder="1" applyAlignment="1">
      <alignment horizontal="center" vertical="center" shrinkToFit="1"/>
    </xf>
    <xf numFmtId="0" fontId="58" fillId="29" borderId="75" xfId="43" applyFont="1" applyFill="1" applyBorder="1" applyAlignment="1">
      <alignment horizontal="center" vertical="center" shrinkToFit="1"/>
    </xf>
    <xf numFmtId="0" fontId="34" fillId="29" borderId="20" xfId="43" applyNumberFormat="1" applyFont="1" applyFill="1" applyBorder="1" applyAlignment="1">
      <alignment horizontal="center" vertical="center" shrinkToFit="1"/>
    </xf>
    <xf numFmtId="0" fontId="59" fillId="29" borderId="32" xfId="47" applyFont="1" applyFill="1" applyBorder="1" applyAlignment="1">
      <alignment horizontal="center" vertical="center" shrinkToFit="1"/>
    </xf>
    <xf numFmtId="0" fontId="59" fillId="29" borderId="33" xfId="47" applyFont="1" applyFill="1" applyBorder="1" applyAlignment="1">
      <alignment horizontal="center" vertical="center" shrinkToFit="1"/>
    </xf>
    <xf numFmtId="0" fontId="43" fillId="29" borderId="78" xfId="43" applyFont="1" applyFill="1" applyBorder="1" applyAlignment="1">
      <alignment horizontal="center" vertical="center" shrinkToFit="1"/>
    </xf>
    <xf numFmtId="0" fontId="43" fillId="29" borderId="79" xfId="43" applyFont="1" applyFill="1" applyBorder="1" applyAlignment="1">
      <alignment horizontal="center" vertical="center" shrinkToFit="1"/>
    </xf>
    <xf numFmtId="0" fontId="43" fillId="29" borderId="80" xfId="43" applyFont="1" applyFill="1" applyBorder="1" applyAlignment="1">
      <alignment horizontal="center" vertical="center" shrinkToFit="1"/>
    </xf>
    <xf numFmtId="0" fontId="43" fillId="29" borderId="81" xfId="43" applyFont="1" applyFill="1" applyBorder="1" applyAlignment="1">
      <alignment horizontal="center" vertical="center" shrinkToFit="1"/>
    </xf>
    <xf numFmtId="0" fontId="43" fillId="29" borderId="82" xfId="43" applyFont="1" applyFill="1" applyBorder="1" applyAlignment="1">
      <alignment horizontal="center" vertical="center" shrinkToFit="1"/>
    </xf>
    <xf numFmtId="0" fontId="43" fillId="29" borderId="83" xfId="43" applyFont="1" applyFill="1" applyBorder="1" applyAlignment="1">
      <alignment horizontal="center" vertical="center" shrinkToFit="1"/>
    </xf>
    <xf numFmtId="0" fontId="25" fillId="30" borderId="61" xfId="46" applyFont="1" applyFill="1" applyBorder="1" applyAlignment="1">
      <alignment horizontal="center" vertical="center" shrinkToFit="1"/>
    </xf>
    <xf numFmtId="0" fontId="25" fillId="30" borderId="62" xfId="46" applyFont="1" applyFill="1" applyBorder="1" applyAlignment="1">
      <alignment horizontal="center" vertical="center" shrinkToFit="1"/>
    </xf>
    <xf numFmtId="0" fontId="25" fillId="30" borderId="63" xfId="46" applyFont="1" applyFill="1" applyBorder="1" applyAlignment="1">
      <alignment horizontal="center" vertical="center" shrinkToFit="1"/>
    </xf>
    <xf numFmtId="0" fontId="25" fillId="30" borderId="64" xfId="46" applyFont="1" applyFill="1" applyBorder="1" applyAlignment="1">
      <alignment horizontal="center" vertical="center" shrinkToFit="1"/>
    </xf>
    <xf numFmtId="0" fontId="25" fillId="30" borderId="65" xfId="46" applyFont="1" applyFill="1" applyBorder="1" applyAlignment="1">
      <alignment horizontal="center" vertical="center" shrinkToFit="1"/>
    </xf>
    <xf numFmtId="0" fontId="25" fillId="30" borderId="66" xfId="46" applyFont="1" applyFill="1" applyBorder="1" applyAlignment="1">
      <alignment horizontal="center" vertical="center" shrinkToFit="1"/>
    </xf>
    <xf numFmtId="0" fontId="25" fillId="30" borderId="72" xfId="46" applyFont="1" applyFill="1" applyBorder="1" applyAlignment="1">
      <alignment horizontal="center" vertical="center" shrinkToFit="1"/>
    </xf>
    <xf numFmtId="0" fontId="25" fillId="30" borderId="43" xfId="46" applyFont="1" applyFill="1" applyBorder="1" applyAlignment="1">
      <alignment horizontal="center" vertical="center" shrinkToFit="1"/>
    </xf>
    <xf numFmtId="0" fontId="25" fillId="30" borderId="53" xfId="46" applyFont="1" applyFill="1" applyBorder="1" applyAlignment="1">
      <alignment horizontal="center" vertical="center" shrinkToFit="1"/>
    </xf>
    <xf numFmtId="0" fontId="25" fillId="30" borderId="54" xfId="46" applyFont="1" applyFill="1" applyBorder="1" applyAlignment="1">
      <alignment horizontal="center" vertical="center" shrinkToFit="1"/>
    </xf>
    <xf numFmtId="0" fontId="25" fillId="30" borderId="55" xfId="46" applyFont="1" applyFill="1" applyBorder="1" applyAlignment="1">
      <alignment horizontal="center" vertical="center" shrinkToFit="1"/>
    </xf>
    <xf numFmtId="0" fontId="25" fillId="30" borderId="11" xfId="46" applyFont="1" applyFill="1" applyBorder="1" applyAlignment="1">
      <alignment horizontal="center" vertical="center" shrinkToFit="1"/>
    </xf>
    <xf numFmtId="0" fontId="25" fillId="30" borderId="12" xfId="46" applyFont="1" applyFill="1" applyBorder="1" applyAlignment="1">
      <alignment horizontal="center" vertical="center" shrinkToFit="1"/>
    </xf>
    <xf numFmtId="0" fontId="25" fillId="30" borderId="13" xfId="46" applyFont="1" applyFill="1" applyBorder="1" applyAlignment="1">
      <alignment horizontal="center" vertical="center" shrinkToFit="1"/>
    </xf>
    <xf numFmtId="0" fontId="25" fillId="30" borderId="30" xfId="46" applyFont="1" applyFill="1" applyBorder="1" applyAlignment="1">
      <alignment horizontal="center" vertical="center" shrinkToFit="1"/>
    </xf>
    <xf numFmtId="0" fontId="25" fillId="30" borderId="28" xfId="46" applyFont="1" applyFill="1" applyBorder="1" applyAlignment="1">
      <alignment horizontal="center" vertical="center" shrinkToFit="1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/>
    <cellStyle name="ハイパーリンク 3" xfId="51"/>
    <cellStyle name="ハイパーリンク 4" xfId="52"/>
    <cellStyle name="ハイパーリンク 5" xfId="53"/>
    <cellStyle name="ハイパーリンク 6" xfId="54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55"/>
    <cellStyle name="標準 2 4" xfId="56"/>
    <cellStyle name="標準 2_NIKEアントラーズカップ2011U-9xls" xfId="57"/>
    <cellStyle name="標準 3" xfId="43"/>
    <cellStyle name="標準 3 2" xfId="44"/>
    <cellStyle name="標準 3_2010nikecupu-9対戦表(修正）" xfId="45"/>
    <cellStyle name="標準 4" xfId="49"/>
    <cellStyle name="標準 5" xfId="58"/>
    <cellStyle name="標準 6" xfId="59"/>
    <cellStyle name="標準 7" xfId="60"/>
    <cellStyle name="標準_2007鹿嶋市リーグ戦(1)" xfId="46"/>
    <cellStyle name="標準_Sheet1 3 2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150173</xdr:colOff>
      <xdr:row>9</xdr:row>
      <xdr:rowOff>66675</xdr:rowOff>
    </xdr:from>
    <xdr:ext cx="8599220" cy="638175"/>
    <xdr:sp macro="" textlink="">
      <xdr:nvSpPr>
        <xdr:cNvPr id="9" name="正方形/長方形 8"/>
        <xdr:cNvSpPr/>
      </xdr:nvSpPr>
      <xdr:spPr>
        <a:xfrm>
          <a:off x="435923" y="1658711"/>
          <a:ext cx="8599220" cy="638175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">
            <a:avLst>
              <a:gd name="adj" fmla="val 20797"/>
            </a:avLst>
          </a:prstTxWarp>
          <a:spAutoFit/>
        </a:bodyPr>
        <a:lstStyle/>
        <a:p>
          <a:pPr algn="ctr"/>
          <a:r>
            <a:rPr lang="en-US" altLang="ja-JP" sz="3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Parabéns em ganhar o campeonato.</a:t>
          </a:r>
          <a:endParaRPr lang="ja-JP" altLang="en-US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425903</xdr:colOff>
      <xdr:row>14</xdr:row>
      <xdr:rowOff>113310</xdr:rowOff>
    </xdr:from>
    <xdr:ext cx="6048375" cy="1105890"/>
    <xdr:sp macro="" textlink="">
      <xdr:nvSpPr>
        <xdr:cNvPr id="6" name="正方形/長方形 5"/>
        <xdr:cNvSpPr/>
      </xdr:nvSpPr>
      <xdr:spPr>
        <a:xfrm>
          <a:off x="2072367" y="2589810"/>
          <a:ext cx="6048375" cy="11058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バディー</a:t>
          </a:r>
          <a:r>
            <a:rPr lang="en-US" altLang="ja-JP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SC</a:t>
          </a:r>
          <a:endParaRPr lang="ja-JP" altLang="en-US" sz="6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00B0F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abSelected="1" view="pageBreakPreview" zoomScale="70" zoomScaleNormal="100" zoomScaleSheetLayoutView="70" workbookViewId="0">
      <selection activeCell="L70" sqref="L70:N71"/>
    </sheetView>
  </sheetViews>
  <sheetFormatPr defaultRowHeight="13.5"/>
  <cols>
    <col min="1" max="1" width="9" style="23"/>
    <col min="2" max="2" width="12.5" style="23" customWidth="1"/>
    <col min="3" max="5" width="6.25" style="23" customWidth="1"/>
    <col min="6" max="6" width="12.5" style="23" customWidth="1"/>
    <col min="7" max="7" width="4.875" style="23" customWidth="1"/>
    <col min="8" max="8" width="12.375" style="23" customWidth="1"/>
    <col min="9" max="20" width="4.125" style="23" customWidth="1"/>
    <col min="21" max="28" width="4.625" style="23" customWidth="1"/>
    <col min="29" max="16384" width="9" style="23"/>
  </cols>
  <sheetData>
    <row r="1" spans="1:38" ht="14.25" customHeight="1">
      <c r="A1" s="66" t="s">
        <v>105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34"/>
    </row>
    <row r="2" spans="1:38" ht="14.2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34"/>
    </row>
    <row r="3" spans="1:38" ht="8.25" customHeight="1" thickBot="1"/>
    <row r="4" spans="1:38" ht="17.25" customHeight="1" thickBot="1">
      <c r="A4" s="69" t="s">
        <v>11</v>
      </c>
      <c r="B4" s="70"/>
      <c r="C4" s="70"/>
      <c r="D4" s="70"/>
      <c r="E4" s="70"/>
      <c r="F4" s="71"/>
      <c r="G4" s="4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17.25" customHeight="1">
      <c r="A5" s="2">
        <v>1</v>
      </c>
      <c r="B5" s="72" t="s">
        <v>44</v>
      </c>
      <c r="C5" s="73"/>
      <c r="D5" s="73"/>
      <c r="E5" s="73"/>
      <c r="F5" s="3" t="s">
        <v>43</v>
      </c>
      <c r="G5" s="4"/>
      <c r="H5" s="88"/>
      <c r="I5" s="82" t="str">
        <f>B5</f>
        <v>鹿島アントラーズFC</v>
      </c>
      <c r="J5" s="83"/>
      <c r="K5" s="84"/>
      <c r="L5" s="82" t="str">
        <f>B6</f>
        <v>レッドクローバーSC</v>
      </c>
      <c r="M5" s="83"/>
      <c r="N5" s="84"/>
      <c r="O5" s="82" t="str">
        <f>B7</f>
        <v>星陵ジュニアサッカークラブ</v>
      </c>
      <c r="P5" s="83"/>
      <c r="Q5" s="84"/>
      <c r="R5" s="82" t="str">
        <f>B8</f>
        <v>NEOS</v>
      </c>
      <c r="S5" s="83"/>
      <c r="T5" s="84"/>
      <c r="U5" s="80" t="s">
        <v>0</v>
      </c>
      <c r="V5" s="80" t="s">
        <v>1</v>
      </c>
      <c r="W5" s="80" t="s">
        <v>2</v>
      </c>
      <c r="X5" s="80" t="s">
        <v>3</v>
      </c>
      <c r="Y5" s="80" t="s">
        <v>4</v>
      </c>
      <c r="Z5" s="80" t="s">
        <v>5</v>
      </c>
      <c r="AA5" s="80" t="s">
        <v>6</v>
      </c>
      <c r="AB5" s="109" t="s">
        <v>7</v>
      </c>
      <c r="AC5" s="100" t="s">
        <v>0</v>
      </c>
      <c r="AD5" s="100" t="s">
        <v>1</v>
      </c>
      <c r="AE5" s="100" t="s">
        <v>2</v>
      </c>
      <c r="AF5" s="100" t="s">
        <v>3</v>
      </c>
      <c r="AG5" s="100" t="s">
        <v>4</v>
      </c>
      <c r="AH5" s="100" t="s">
        <v>5</v>
      </c>
      <c r="AI5" s="100" t="s">
        <v>6</v>
      </c>
      <c r="AJ5" s="100" t="s">
        <v>7</v>
      </c>
      <c r="AK5" s="25"/>
      <c r="AL5" s="25"/>
    </row>
    <row r="6" spans="1:38" ht="17.25" customHeight="1" thickBot="1">
      <c r="A6" s="2">
        <v>2</v>
      </c>
      <c r="B6" s="72" t="s">
        <v>45</v>
      </c>
      <c r="C6" s="73"/>
      <c r="D6" s="73"/>
      <c r="E6" s="73"/>
      <c r="F6" s="3" t="s">
        <v>46</v>
      </c>
      <c r="G6" s="4"/>
      <c r="H6" s="89"/>
      <c r="I6" s="85"/>
      <c r="J6" s="86"/>
      <c r="K6" s="87"/>
      <c r="L6" s="85"/>
      <c r="M6" s="86"/>
      <c r="N6" s="87"/>
      <c r="O6" s="85"/>
      <c r="P6" s="86"/>
      <c r="Q6" s="87"/>
      <c r="R6" s="85"/>
      <c r="S6" s="86"/>
      <c r="T6" s="87"/>
      <c r="U6" s="81"/>
      <c r="V6" s="81"/>
      <c r="W6" s="81"/>
      <c r="X6" s="81"/>
      <c r="Y6" s="81"/>
      <c r="Z6" s="81"/>
      <c r="AA6" s="81"/>
      <c r="AB6" s="110"/>
      <c r="AC6" s="100"/>
      <c r="AD6" s="100"/>
      <c r="AE6" s="100"/>
      <c r="AF6" s="100"/>
      <c r="AG6" s="100"/>
      <c r="AH6" s="100"/>
      <c r="AI6" s="100"/>
      <c r="AJ6" s="100"/>
      <c r="AK6" s="25"/>
      <c r="AL6" s="25"/>
    </row>
    <row r="7" spans="1:38" ht="17.25" customHeight="1" thickTop="1">
      <c r="A7" s="2">
        <v>3</v>
      </c>
      <c r="B7" s="72" t="s">
        <v>74</v>
      </c>
      <c r="C7" s="73"/>
      <c r="D7" s="73"/>
      <c r="E7" s="73"/>
      <c r="F7" s="3" t="s">
        <v>70</v>
      </c>
      <c r="G7" s="4"/>
      <c r="H7" s="116" t="str">
        <f>I5</f>
        <v>鹿島アントラーズFC</v>
      </c>
      <c r="I7" s="123"/>
      <c r="J7" s="124"/>
      <c r="K7" s="125"/>
      <c r="L7" s="117" t="str">
        <f>IF(L8="","",IF(L8-N8&gt;=1,"○",IF(L8-N8&lt;=-1,"●",IF(L8="","",IF(L8-N8=0,"△","")))))</f>
        <v>○</v>
      </c>
      <c r="M7" s="118"/>
      <c r="N7" s="119"/>
      <c r="O7" s="117" t="str">
        <f>IF(O8="","",IF(O8-Q8&gt;=1,"○",IF(O8-Q8&lt;=-1,"●",IF(O8="","",IF(O8-Q8=0,"△","")))))</f>
        <v>○</v>
      </c>
      <c r="P7" s="118"/>
      <c r="Q7" s="119"/>
      <c r="R7" s="117" t="str">
        <f>IF(R8="","",IF(R8-T8&gt;=1,"○",IF(R8-T8&lt;=-1,"●",IF(R8="","",IF(R8-T8=0,"△","")))))</f>
        <v>○</v>
      </c>
      <c r="S7" s="118"/>
      <c r="T7" s="119"/>
      <c r="U7" s="111">
        <v>3</v>
      </c>
      <c r="V7" s="111">
        <v>0</v>
      </c>
      <c r="W7" s="111">
        <v>0</v>
      </c>
      <c r="X7" s="111">
        <v>22</v>
      </c>
      <c r="Y7" s="111">
        <v>0</v>
      </c>
      <c r="Z7" s="111">
        <v>22</v>
      </c>
      <c r="AA7" s="111">
        <v>9</v>
      </c>
      <c r="AB7" s="112">
        <f>+AK8</f>
        <v>1</v>
      </c>
      <c r="AC7" s="101">
        <f>COUNTIF($I7:$T7,"○")</f>
        <v>3</v>
      </c>
      <c r="AD7" s="101">
        <f>COUNTIF($I7:$T7,"●")</f>
        <v>0</v>
      </c>
      <c r="AE7" s="101">
        <f>COUNTIF($I7:$T7,"△")</f>
        <v>0</v>
      </c>
      <c r="AF7" s="101">
        <f>SUM(I8,L8,O8,R8)</f>
        <v>22</v>
      </c>
      <c r="AG7" s="101">
        <f>SUM(K8,N8,Q8,T8)</f>
        <v>0</v>
      </c>
      <c r="AH7" s="101">
        <f>+AF7-AG7</f>
        <v>22</v>
      </c>
      <c r="AI7" s="101">
        <f>AC7*3+AE7</f>
        <v>9</v>
      </c>
      <c r="AJ7" s="101">
        <f>+AK8</f>
        <v>1</v>
      </c>
      <c r="AK7" s="25"/>
      <c r="AL7" s="25"/>
    </row>
    <row r="8" spans="1:38" ht="17.25" customHeight="1" thickBot="1">
      <c r="A8" s="2">
        <v>4</v>
      </c>
      <c r="B8" s="78" t="s">
        <v>49</v>
      </c>
      <c r="C8" s="79"/>
      <c r="D8" s="79"/>
      <c r="E8" s="79"/>
      <c r="F8" s="5" t="s">
        <v>50</v>
      </c>
      <c r="G8" s="4"/>
      <c r="H8" s="106"/>
      <c r="I8" s="96"/>
      <c r="J8" s="97"/>
      <c r="K8" s="98"/>
      <c r="L8" s="26">
        <f>IF(C10="","",C10)</f>
        <v>2</v>
      </c>
      <c r="M8" s="27" t="str">
        <f>IF(L8="","","-")</f>
        <v>-</v>
      </c>
      <c r="N8" s="28">
        <f>IF(E10="","",E10)</f>
        <v>0</v>
      </c>
      <c r="O8" s="26">
        <f>IF(C12="","",C12)</f>
        <v>16</v>
      </c>
      <c r="P8" s="27" t="str">
        <f>IF(O8="","","-")</f>
        <v>-</v>
      </c>
      <c r="Q8" s="28">
        <f>IF(E12="","",E12)</f>
        <v>0</v>
      </c>
      <c r="R8" s="26">
        <f>IF(C14="","",C14)</f>
        <v>4</v>
      </c>
      <c r="S8" s="27" t="str">
        <f>IF(R8="","","-")</f>
        <v>-</v>
      </c>
      <c r="T8" s="28">
        <f>IF(E14="","",E14)</f>
        <v>0</v>
      </c>
      <c r="U8" s="99"/>
      <c r="V8" s="99"/>
      <c r="W8" s="99"/>
      <c r="X8" s="99"/>
      <c r="Y8" s="99"/>
      <c r="Z8" s="99"/>
      <c r="AA8" s="99"/>
      <c r="AB8" s="103"/>
      <c r="AC8" s="101"/>
      <c r="AD8" s="101"/>
      <c r="AE8" s="101"/>
      <c r="AF8" s="101"/>
      <c r="AG8" s="101"/>
      <c r="AH8" s="101"/>
      <c r="AI8" s="101"/>
      <c r="AJ8" s="101"/>
      <c r="AK8" s="25">
        <f>IF(AL8=0,"",RANK(AL8,$AL$7:$AL$14))</f>
        <v>1</v>
      </c>
      <c r="AL8" s="25">
        <f>AC7*10000+AE7*100+AF7</f>
        <v>30022</v>
      </c>
    </row>
    <row r="9" spans="1:38" ht="17.25" customHeight="1" thickTop="1" thickBot="1">
      <c r="A9" s="67" t="s">
        <v>32</v>
      </c>
      <c r="B9" s="68"/>
      <c r="C9" s="113" t="s">
        <v>33</v>
      </c>
      <c r="D9" s="114"/>
      <c r="E9" s="114"/>
      <c r="F9" s="115"/>
      <c r="G9" s="4"/>
      <c r="H9" s="105" t="str">
        <f>L5</f>
        <v>レッドクローバーSC</v>
      </c>
      <c r="I9" s="90" t="str">
        <f>IF(I10="","",IF(I10-K10&gt;=1,"○",IF(I10-K10&lt;=-1,"●",IF(I10="","",IF(I10-K10=0,"△","")))))</f>
        <v>●</v>
      </c>
      <c r="J9" s="91"/>
      <c r="K9" s="92"/>
      <c r="L9" s="93"/>
      <c r="M9" s="94"/>
      <c r="N9" s="95"/>
      <c r="O9" s="90" t="str">
        <f>IF(O10="","",IF(O10-Q10&gt;=1,"○",IF(O10-Q10&lt;=-1,"●",IF(O10="","",IF(O10-Q10=0,"△","")))))</f>
        <v>○</v>
      </c>
      <c r="P9" s="91"/>
      <c r="Q9" s="92"/>
      <c r="R9" s="90" t="str">
        <f>IF(R10="","",IF(R10-T10&gt;=1,"○",IF(R10-T10&lt;=-1,"●",IF(R10="","",IF(R10-T10=0,"△","")))))</f>
        <v>●</v>
      </c>
      <c r="S9" s="91"/>
      <c r="T9" s="92"/>
      <c r="U9" s="99">
        <v>1</v>
      </c>
      <c r="V9" s="99">
        <v>2</v>
      </c>
      <c r="W9" s="99">
        <v>0</v>
      </c>
      <c r="X9" s="99">
        <v>10</v>
      </c>
      <c r="Y9" s="99">
        <v>4</v>
      </c>
      <c r="Z9" s="99">
        <v>6</v>
      </c>
      <c r="AA9" s="99">
        <v>3</v>
      </c>
      <c r="AB9" s="103">
        <f>+AK10</f>
        <v>3</v>
      </c>
      <c r="AC9" s="101">
        <f>COUNTIF($I9:$T9,"○")</f>
        <v>1</v>
      </c>
      <c r="AD9" s="101">
        <f>COUNTIF($I9:$T9,"●")</f>
        <v>2</v>
      </c>
      <c r="AE9" s="101">
        <f>COUNTIF($I9:$T9,"△")</f>
        <v>0</v>
      </c>
      <c r="AF9" s="101">
        <f>SUM(I10,L10,O10,R10)</f>
        <v>10</v>
      </c>
      <c r="AG9" s="101">
        <f>SUM(K10,N10,Q10,T10)</f>
        <v>4</v>
      </c>
      <c r="AH9" s="101">
        <f>+AF9-AG9</f>
        <v>6</v>
      </c>
      <c r="AI9" s="101">
        <f>AC9*3+AE9</f>
        <v>3</v>
      </c>
      <c r="AJ9" s="101">
        <f>+AK10</f>
        <v>3</v>
      </c>
      <c r="AK9" s="25"/>
      <c r="AL9" s="25"/>
    </row>
    <row r="10" spans="1:38" ht="17.25" customHeight="1" thickTop="1">
      <c r="A10" s="6">
        <v>0.41666666666666669</v>
      </c>
      <c r="B10" s="7" t="str">
        <f>B5</f>
        <v>鹿島アントラーズFC</v>
      </c>
      <c r="C10" s="8">
        <v>2</v>
      </c>
      <c r="D10" s="7" t="s">
        <v>8</v>
      </c>
      <c r="E10" s="8">
        <v>0</v>
      </c>
      <c r="F10" s="9" t="str">
        <f>B6</f>
        <v>レッドクローバーSC</v>
      </c>
      <c r="G10" s="4"/>
      <c r="H10" s="106"/>
      <c r="I10" s="26">
        <f>IF(N8="","",+N8)</f>
        <v>0</v>
      </c>
      <c r="J10" s="27" t="str">
        <f>IF(I10="","","-")</f>
        <v>-</v>
      </c>
      <c r="K10" s="28">
        <f>+L8</f>
        <v>2</v>
      </c>
      <c r="L10" s="96"/>
      <c r="M10" s="97"/>
      <c r="N10" s="98"/>
      <c r="O10" s="26">
        <f>IF(C15="","",C15)</f>
        <v>9</v>
      </c>
      <c r="P10" s="27" t="str">
        <f>IF(O10="","","-")</f>
        <v>-</v>
      </c>
      <c r="Q10" s="28">
        <f>IF(E15="","",E15)</f>
        <v>0</v>
      </c>
      <c r="R10" s="26">
        <f>IF(C13="","",C13)</f>
        <v>1</v>
      </c>
      <c r="S10" s="27" t="str">
        <f>IF(R10="","","-")</f>
        <v>-</v>
      </c>
      <c r="T10" s="28">
        <f>IF(E13="","",E13)</f>
        <v>2</v>
      </c>
      <c r="U10" s="99"/>
      <c r="V10" s="99"/>
      <c r="W10" s="99"/>
      <c r="X10" s="99"/>
      <c r="Y10" s="99"/>
      <c r="Z10" s="99"/>
      <c r="AA10" s="99"/>
      <c r="AB10" s="103"/>
      <c r="AC10" s="101"/>
      <c r="AD10" s="101"/>
      <c r="AE10" s="101"/>
      <c r="AF10" s="101"/>
      <c r="AG10" s="101"/>
      <c r="AH10" s="101"/>
      <c r="AI10" s="101"/>
      <c r="AJ10" s="101"/>
      <c r="AK10" s="25">
        <f>IF(AL10=0,"",RANK(AL10,$AL$7:$AL$14))</f>
        <v>3</v>
      </c>
      <c r="AL10" s="25">
        <f>AC9*10000+AE9*100+AF9</f>
        <v>10010</v>
      </c>
    </row>
    <row r="11" spans="1:38" ht="17.25" customHeight="1">
      <c r="A11" s="10">
        <v>0.44791666666666669</v>
      </c>
      <c r="B11" s="11" t="str">
        <f>B7</f>
        <v>星陵ジュニアサッカークラブ</v>
      </c>
      <c r="C11" s="12">
        <v>1</v>
      </c>
      <c r="D11" s="11" t="s">
        <v>8</v>
      </c>
      <c r="E11" s="12">
        <v>8</v>
      </c>
      <c r="F11" s="13" t="str">
        <f>B8</f>
        <v>NEOS</v>
      </c>
      <c r="G11" s="29"/>
      <c r="H11" s="105" t="str">
        <f>O5</f>
        <v>星陵ジュニアサッカークラブ</v>
      </c>
      <c r="I11" s="90" t="str">
        <f>IF(I12="","",IF(I12-K12&gt;=1,"○",IF(I12-K12&lt;=-1,"●",IF(I12="","",IF(I12-K12=0,"△","")))))</f>
        <v>●</v>
      </c>
      <c r="J11" s="91"/>
      <c r="K11" s="92"/>
      <c r="L11" s="90" t="str">
        <f>IF(L12="","",IF(L12-N12&gt;=1,"○",IF(L12-N12&lt;=-1,"●",IF(L12="","",IF(L12-N12=0,"△","")))))</f>
        <v>●</v>
      </c>
      <c r="M11" s="91"/>
      <c r="N11" s="92"/>
      <c r="O11" s="93"/>
      <c r="P11" s="94"/>
      <c r="Q11" s="95"/>
      <c r="R11" s="90" t="str">
        <f>IF(R12="","",IF(R12-T12&gt;=1,"○",IF(R12-T12&lt;=-1,"●",IF(R12="","",IF(R12-T12=0,"△","")))))</f>
        <v>●</v>
      </c>
      <c r="S11" s="91"/>
      <c r="T11" s="92"/>
      <c r="U11" s="99">
        <v>0</v>
      </c>
      <c r="V11" s="99">
        <v>3</v>
      </c>
      <c r="W11" s="99">
        <v>0</v>
      </c>
      <c r="X11" s="99">
        <v>1</v>
      </c>
      <c r="Y11" s="99">
        <v>33</v>
      </c>
      <c r="Z11" s="99">
        <v>-32</v>
      </c>
      <c r="AA11" s="99">
        <v>0</v>
      </c>
      <c r="AB11" s="103">
        <f>+AK12</f>
        <v>4</v>
      </c>
      <c r="AC11" s="101">
        <f>COUNTIF($I11:$T11,"○")</f>
        <v>0</v>
      </c>
      <c r="AD11" s="101">
        <f>COUNTIF($I11:$T11,"●")</f>
        <v>3</v>
      </c>
      <c r="AE11" s="101">
        <f>COUNTIF($I11:$T11,"△")</f>
        <v>0</v>
      </c>
      <c r="AF11" s="101">
        <f>SUM(I12,L12,O12,R12)</f>
        <v>1</v>
      </c>
      <c r="AG11" s="101">
        <f>SUM(K12,N12,Q12,T12)</f>
        <v>33</v>
      </c>
      <c r="AH11" s="101">
        <f>+AF11-AG11</f>
        <v>-32</v>
      </c>
      <c r="AI11" s="101">
        <f>AC11*3+AE11</f>
        <v>0</v>
      </c>
      <c r="AJ11" s="101">
        <f>+AK12</f>
        <v>4</v>
      </c>
      <c r="AK11" s="25"/>
      <c r="AL11" s="25"/>
    </row>
    <row r="12" spans="1:38" ht="17.25" customHeight="1">
      <c r="A12" s="43">
        <v>0.48958333333333331</v>
      </c>
      <c r="B12" s="11" t="str">
        <f>B10</f>
        <v>鹿島アントラーズFC</v>
      </c>
      <c r="C12" s="12">
        <v>16</v>
      </c>
      <c r="D12" s="11" t="s">
        <v>8</v>
      </c>
      <c r="E12" s="12">
        <v>0</v>
      </c>
      <c r="F12" s="13" t="str">
        <f>B11</f>
        <v>星陵ジュニアサッカークラブ</v>
      </c>
      <c r="G12" s="29"/>
      <c r="H12" s="106"/>
      <c r="I12" s="26">
        <f>IF(Q8="","",+Q8)</f>
        <v>0</v>
      </c>
      <c r="J12" s="27" t="str">
        <f>IF(I12="","","-")</f>
        <v>-</v>
      </c>
      <c r="K12" s="28">
        <f>O8</f>
        <v>16</v>
      </c>
      <c r="L12" s="26">
        <f>IF(Q10="","",Q10)</f>
        <v>0</v>
      </c>
      <c r="M12" s="27" t="str">
        <f>IF(L12="","","-")</f>
        <v>-</v>
      </c>
      <c r="N12" s="28">
        <f>O10</f>
        <v>9</v>
      </c>
      <c r="O12" s="96"/>
      <c r="P12" s="97"/>
      <c r="Q12" s="98"/>
      <c r="R12" s="26">
        <f>IF(C11="","",C11)</f>
        <v>1</v>
      </c>
      <c r="S12" s="27" t="str">
        <f>IF(R12="","","-")</f>
        <v>-</v>
      </c>
      <c r="T12" s="28">
        <f>IF(E11="","",E11)</f>
        <v>8</v>
      </c>
      <c r="U12" s="99"/>
      <c r="V12" s="99"/>
      <c r="W12" s="99"/>
      <c r="X12" s="99"/>
      <c r="Y12" s="99"/>
      <c r="Z12" s="99"/>
      <c r="AA12" s="99"/>
      <c r="AB12" s="103"/>
      <c r="AC12" s="101"/>
      <c r="AD12" s="101"/>
      <c r="AE12" s="101"/>
      <c r="AF12" s="101"/>
      <c r="AG12" s="101"/>
      <c r="AH12" s="101"/>
      <c r="AI12" s="101"/>
      <c r="AJ12" s="101"/>
      <c r="AK12" s="25">
        <f>IF(AL12=0,"",RANK(AL12,$AL$7:$AL$14))</f>
        <v>4</v>
      </c>
      <c r="AL12" s="25">
        <f>AC11*10000+AE11*100+AF11</f>
        <v>1</v>
      </c>
    </row>
    <row r="13" spans="1:38" ht="17.25" customHeight="1">
      <c r="A13" s="43">
        <v>0.51388888888888895</v>
      </c>
      <c r="B13" s="11" t="str">
        <f>F10</f>
        <v>レッドクローバーSC</v>
      </c>
      <c r="C13" s="12">
        <v>1</v>
      </c>
      <c r="D13" s="11" t="s">
        <v>8</v>
      </c>
      <c r="E13" s="12">
        <v>2</v>
      </c>
      <c r="F13" s="13" t="str">
        <f>F11</f>
        <v>NEOS</v>
      </c>
      <c r="G13" s="29"/>
      <c r="H13" s="105" t="str">
        <f>R5</f>
        <v>NEOS</v>
      </c>
      <c r="I13" s="90" t="str">
        <f>IF(I14="","",IF(I14-K14&gt;=1,"○",IF(I14-K14&lt;=-1,"●",IF(I14="","",IF(I14-K14=0,"△","")))))</f>
        <v>●</v>
      </c>
      <c r="J13" s="91"/>
      <c r="K13" s="92"/>
      <c r="L13" s="90" t="str">
        <f>IF(L14="","",IF(L14-N14&gt;=1,"○",IF(L14-N14&lt;=-1,"●",IF(L14="","",IF(L14-N14=0,"△","")))))</f>
        <v>○</v>
      </c>
      <c r="M13" s="91"/>
      <c r="N13" s="92"/>
      <c r="O13" s="90" t="str">
        <f>IF(O14="","",IF(O14-Q14&gt;=1,"○",IF(O14-Q14&lt;=-1,"●",IF(O14="","",IF(O14-Q14=0,"△","")))))</f>
        <v>○</v>
      </c>
      <c r="P13" s="91"/>
      <c r="Q13" s="92"/>
      <c r="R13" s="93"/>
      <c r="S13" s="94"/>
      <c r="T13" s="95"/>
      <c r="U13" s="127">
        <v>2</v>
      </c>
      <c r="V13" s="127">
        <v>1</v>
      </c>
      <c r="W13" s="127">
        <v>0</v>
      </c>
      <c r="X13" s="127">
        <v>10</v>
      </c>
      <c r="Y13" s="127">
        <v>6</v>
      </c>
      <c r="Z13" s="127">
        <v>4</v>
      </c>
      <c r="AA13" s="127">
        <v>6</v>
      </c>
      <c r="AB13" s="103">
        <f>+AK14</f>
        <v>2</v>
      </c>
      <c r="AC13" s="101">
        <f>COUNTIF($I13:$T13,"○")</f>
        <v>2</v>
      </c>
      <c r="AD13" s="101">
        <f>COUNTIF($I13:$T13,"●")</f>
        <v>1</v>
      </c>
      <c r="AE13" s="101">
        <f>COUNTIF($I13:$T13,"△")</f>
        <v>0</v>
      </c>
      <c r="AF13" s="101">
        <f>SUM(I14,L14,O14,R14)</f>
        <v>10</v>
      </c>
      <c r="AG13" s="101">
        <f>SUM(K14,N14,Q14,T14)</f>
        <v>6</v>
      </c>
      <c r="AH13" s="101">
        <f>+AF13-AG13</f>
        <v>4</v>
      </c>
      <c r="AI13" s="101">
        <f>AC13*3+AE13</f>
        <v>6</v>
      </c>
      <c r="AJ13" s="101">
        <f>+AK14</f>
        <v>2</v>
      </c>
      <c r="AK13" s="25"/>
      <c r="AL13" s="25"/>
    </row>
    <row r="14" spans="1:38" ht="17.25" customHeight="1" thickBot="1">
      <c r="A14" s="14">
        <v>0.57291666666666663</v>
      </c>
      <c r="B14" s="11" t="str">
        <f>B10</f>
        <v>鹿島アントラーズFC</v>
      </c>
      <c r="C14" s="12">
        <v>4</v>
      </c>
      <c r="D14" s="11" t="s">
        <v>8</v>
      </c>
      <c r="E14" s="12">
        <v>0</v>
      </c>
      <c r="F14" s="13" t="str">
        <f>F11</f>
        <v>NEOS</v>
      </c>
      <c r="G14" s="29"/>
      <c r="H14" s="126"/>
      <c r="I14" s="30">
        <f>IF(T8="","",+T8)</f>
        <v>0</v>
      </c>
      <c r="J14" s="31" t="str">
        <f>IF(I14="","","-")</f>
        <v>-</v>
      </c>
      <c r="K14" s="32">
        <f>R8</f>
        <v>4</v>
      </c>
      <c r="L14" s="30">
        <f>IF(T10="","",+T10)</f>
        <v>2</v>
      </c>
      <c r="M14" s="31" t="str">
        <f>IF(L14="","","-")</f>
        <v>-</v>
      </c>
      <c r="N14" s="32">
        <f>R10</f>
        <v>1</v>
      </c>
      <c r="O14" s="30">
        <f>IF(T12="","",T12)</f>
        <v>8</v>
      </c>
      <c r="P14" s="31" t="str">
        <f>IF(O14="","","-")</f>
        <v>-</v>
      </c>
      <c r="Q14" s="32">
        <f>R12</f>
        <v>1</v>
      </c>
      <c r="R14" s="120"/>
      <c r="S14" s="121"/>
      <c r="T14" s="122"/>
      <c r="U14" s="128"/>
      <c r="V14" s="128"/>
      <c r="W14" s="128"/>
      <c r="X14" s="128"/>
      <c r="Y14" s="128"/>
      <c r="Z14" s="128"/>
      <c r="AA14" s="128"/>
      <c r="AB14" s="104"/>
      <c r="AC14" s="101"/>
      <c r="AD14" s="101"/>
      <c r="AE14" s="101"/>
      <c r="AF14" s="101"/>
      <c r="AG14" s="101"/>
      <c r="AH14" s="101"/>
      <c r="AI14" s="101"/>
      <c r="AJ14" s="101"/>
      <c r="AK14" s="25">
        <f>IF(AL14=0,"",RANK(AL14,$AL$7:$AL$14))</f>
        <v>2</v>
      </c>
      <c r="AL14" s="25">
        <f>AC13*10000+AE13*100+AF13</f>
        <v>20010</v>
      </c>
    </row>
    <row r="15" spans="1:38" ht="17.25" customHeight="1" thickBot="1">
      <c r="A15" s="15">
        <v>0.60416666666666663</v>
      </c>
      <c r="B15" s="16" t="str">
        <f>F10</f>
        <v>レッドクローバーSC</v>
      </c>
      <c r="C15" s="17">
        <v>9</v>
      </c>
      <c r="D15" s="16" t="s">
        <v>8</v>
      </c>
      <c r="E15" s="17">
        <v>0</v>
      </c>
      <c r="F15" s="18" t="str">
        <f>B11</f>
        <v>星陵ジュニアサッカークラブ</v>
      </c>
      <c r="G15" s="29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7.25" customHeight="1" thickBot="1">
      <c r="A17" s="69" t="s">
        <v>12</v>
      </c>
      <c r="B17" s="70"/>
      <c r="C17" s="70"/>
      <c r="D17" s="70"/>
      <c r="E17" s="70"/>
      <c r="F17" s="71"/>
      <c r="G17" s="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17.25" customHeight="1">
      <c r="A18" s="2">
        <v>1</v>
      </c>
      <c r="B18" s="72" t="s">
        <v>75</v>
      </c>
      <c r="C18" s="73"/>
      <c r="D18" s="73"/>
      <c r="E18" s="73"/>
      <c r="F18" s="3" t="s">
        <v>62</v>
      </c>
      <c r="G18" s="19"/>
      <c r="H18" s="88"/>
      <c r="I18" s="82" t="str">
        <f>B18</f>
        <v>東京ヴェルディサッカースクール</v>
      </c>
      <c r="J18" s="83"/>
      <c r="K18" s="84"/>
      <c r="L18" s="82" t="str">
        <f>B19</f>
        <v>レジスタFC</v>
      </c>
      <c r="M18" s="83"/>
      <c r="N18" s="84"/>
      <c r="O18" s="82" t="str">
        <f>B20</f>
        <v>あざみ野FC</v>
      </c>
      <c r="P18" s="83"/>
      <c r="Q18" s="84"/>
      <c r="R18" s="82" t="str">
        <f>B21</f>
        <v>コスモSC川越</v>
      </c>
      <c r="S18" s="83"/>
      <c r="T18" s="84"/>
      <c r="U18" s="80" t="s">
        <v>0</v>
      </c>
      <c r="V18" s="80" t="s">
        <v>1</v>
      </c>
      <c r="W18" s="80" t="s">
        <v>2</v>
      </c>
      <c r="X18" s="80" t="s">
        <v>3</v>
      </c>
      <c r="Y18" s="80" t="s">
        <v>4</v>
      </c>
      <c r="Z18" s="80" t="s">
        <v>5</v>
      </c>
      <c r="AA18" s="80" t="s">
        <v>6</v>
      </c>
      <c r="AB18" s="109" t="s">
        <v>7</v>
      </c>
      <c r="AC18" s="100" t="s">
        <v>0</v>
      </c>
      <c r="AD18" s="100" t="s">
        <v>1</v>
      </c>
      <c r="AE18" s="100" t="s">
        <v>2</v>
      </c>
      <c r="AF18" s="100" t="s">
        <v>3</v>
      </c>
      <c r="AG18" s="100" t="s">
        <v>4</v>
      </c>
      <c r="AH18" s="100" t="s">
        <v>5</v>
      </c>
      <c r="AI18" s="100" t="s">
        <v>6</v>
      </c>
      <c r="AJ18" s="100" t="s">
        <v>7</v>
      </c>
      <c r="AK18" s="25"/>
      <c r="AL18" s="25"/>
    </row>
    <row r="19" spans="1:38" ht="17.25" customHeight="1" thickBot="1">
      <c r="A19" s="2">
        <v>2</v>
      </c>
      <c r="B19" s="72" t="s">
        <v>57</v>
      </c>
      <c r="C19" s="73"/>
      <c r="D19" s="73"/>
      <c r="E19" s="73"/>
      <c r="F19" s="3" t="s">
        <v>50</v>
      </c>
      <c r="G19" s="19"/>
      <c r="H19" s="89"/>
      <c r="I19" s="85"/>
      <c r="J19" s="86"/>
      <c r="K19" s="87"/>
      <c r="L19" s="85"/>
      <c r="M19" s="86"/>
      <c r="N19" s="87"/>
      <c r="O19" s="85"/>
      <c r="P19" s="86"/>
      <c r="Q19" s="87"/>
      <c r="R19" s="85"/>
      <c r="S19" s="86"/>
      <c r="T19" s="87"/>
      <c r="U19" s="81"/>
      <c r="V19" s="81"/>
      <c r="W19" s="81"/>
      <c r="X19" s="81"/>
      <c r="Y19" s="81"/>
      <c r="Z19" s="81"/>
      <c r="AA19" s="81"/>
      <c r="AB19" s="110"/>
      <c r="AC19" s="100"/>
      <c r="AD19" s="100"/>
      <c r="AE19" s="100"/>
      <c r="AF19" s="100"/>
      <c r="AG19" s="100"/>
      <c r="AH19" s="100"/>
      <c r="AI19" s="100"/>
      <c r="AJ19" s="100"/>
      <c r="AK19" s="25"/>
      <c r="AL19" s="25"/>
    </row>
    <row r="20" spans="1:38" ht="17.25" customHeight="1" thickTop="1">
      <c r="A20" s="2">
        <v>3</v>
      </c>
      <c r="B20" s="72" t="s">
        <v>53</v>
      </c>
      <c r="C20" s="73"/>
      <c r="D20" s="73"/>
      <c r="E20" s="73"/>
      <c r="F20" s="3" t="s">
        <v>48</v>
      </c>
      <c r="G20" s="19"/>
      <c r="H20" s="116" t="str">
        <f>I18</f>
        <v>東京ヴェルディサッカースクール</v>
      </c>
      <c r="I20" s="123"/>
      <c r="J20" s="124"/>
      <c r="K20" s="125"/>
      <c r="L20" s="117" t="str">
        <f>IF(L21="","",IF(L21-N21&gt;=1,"○",IF(L21-N21&lt;=-1,"●",IF(L21="","",IF(L21-N21=0,"△","")))))</f>
        <v>●</v>
      </c>
      <c r="M20" s="118"/>
      <c r="N20" s="119"/>
      <c r="O20" s="117" t="str">
        <f>IF(O21="","",IF(O21-Q21&gt;=1,"○",IF(O21-Q21&lt;=-1,"●",IF(O21="","",IF(O21-Q21=0,"△","")))))</f>
        <v>●</v>
      </c>
      <c r="P20" s="118"/>
      <c r="Q20" s="119"/>
      <c r="R20" s="117" t="str">
        <f>IF(R21="","",IF(R21-T21&gt;=1,"○",IF(R21-T21&lt;=-1,"●",IF(R21="","",IF(R21-T21=0,"△","")))))</f>
        <v>●</v>
      </c>
      <c r="S20" s="118"/>
      <c r="T20" s="119"/>
      <c r="U20" s="111">
        <v>0</v>
      </c>
      <c r="V20" s="111">
        <v>3</v>
      </c>
      <c r="W20" s="111">
        <v>0</v>
      </c>
      <c r="X20" s="111">
        <v>1</v>
      </c>
      <c r="Y20" s="111">
        <v>21</v>
      </c>
      <c r="Z20" s="111">
        <v>-20</v>
      </c>
      <c r="AA20" s="111">
        <v>0</v>
      </c>
      <c r="AB20" s="112">
        <f>+AK21</f>
        <v>4</v>
      </c>
      <c r="AC20" s="101">
        <f>COUNTIF($I20:$T20,"○")</f>
        <v>0</v>
      </c>
      <c r="AD20" s="101">
        <f>COUNTIF($I20:$T20,"●")</f>
        <v>3</v>
      </c>
      <c r="AE20" s="101">
        <f>COUNTIF($I20:$T20,"△")</f>
        <v>0</v>
      </c>
      <c r="AF20" s="101">
        <f>SUM(I21,L21,O21,R21)</f>
        <v>1</v>
      </c>
      <c r="AG20" s="101">
        <f>SUM(K21,N21,Q21,T21)</f>
        <v>21</v>
      </c>
      <c r="AH20" s="101">
        <f>+AF20-AG20</f>
        <v>-20</v>
      </c>
      <c r="AI20" s="101">
        <f>AC20*3+AE20</f>
        <v>0</v>
      </c>
      <c r="AJ20" s="101">
        <f>+AK21</f>
        <v>4</v>
      </c>
      <c r="AK20" s="25"/>
      <c r="AL20" s="25"/>
    </row>
    <row r="21" spans="1:38" ht="17.25" customHeight="1" thickBot="1">
      <c r="A21" s="2">
        <v>4</v>
      </c>
      <c r="B21" s="78" t="s">
        <v>54</v>
      </c>
      <c r="C21" s="79"/>
      <c r="D21" s="79"/>
      <c r="E21" s="79"/>
      <c r="F21" s="5" t="s">
        <v>50</v>
      </c>
      <c r="G21" s="19"/>
      <c r="H21" s="106"/>
      <c r="I21" s="96"/>
      <c r="J21" s="97"/>
      <c r="K21" s="98"/>
      <c r="L21" s="26">
        <f>IF(C23="","",C23)</f>
        <v>0</v>
      </c>
      <c r="M21" s="27" t="str">
        <f>IF(L21="","","-")</f>
        <v>-</v>
      </c>
      <c r="N21" s="28">
        <f>IF(E23="","",E23)</f>
        <v>9</v>
      </c>
      <c r="O21" s="26">
        <f>IF(C25="","",C25)</f>
        <v>0</v>
      </c>
      <c r="P21" s="27" t="str">
        <f>IF(O21="","","-")</f>
        <v>-</v>
      </c>
      <c r="Q21" s="28">
        <f>IF(E25="","",E25)</f>
        <v>8</v>
      </c>
      <c r="R21" s="26">
        <f>IF(C27="","",C27)</f>
        <v>1</v>
      </c>
      <c r="S21" s="27" t="str">
        <f>IF(R21="","","-")</f>
        <v>-</v>
      </c>
      <c r="T21" s="28">
        <f>IF(E27="","",E27)</f>
        <v>4</v>
      </c>
      <c r="U21" s="99"/>
      <c r="V21" s="99"/>
      <c r="W21" s="99"/>
      <c r="X21" s="99"/>
      <c r="Y21" s="99"/>
      <c r="Z21" s="99"/>
      <c r="AA21" s="99"/>
      <c r="AB21" s="103"/>
      <c r="AC21" s="101"/>
      <c r="AD21" s="101"/>
      <c r="AE21" s="101"/>
      <c r="AF21" s="101"/>
      <c r="AG21" s="101"/>
      <c r="AH21" s="101"/>
      <c r="AI21" s="101"/>
      <c r="AJ21" s="101"/>
      <c r="AK21" s="25">
        <f>IF(AL21=0,"",RANK(AL21,$AL$20:$AL$27))</f>
        <v>4</v>
      </c>
      <c r="AL21" s="25">
        <f>AC20*10000+AE20*100+AF20</f>
        <v>1</v>
      </c>
    </row>
    <row r="22" spans="1:38" ht="17.25" customHeight="1" thickTop="1" thickBot="1">
      <c r="A22" s="67" t="s">
        <v>32</v>
      </c>
      <c r="B22" s="68"/>
      <c r="C22" s="113" t="s">
        <v>34</v>
      </c>
      <c r="D22" s="114"/>
      <c r="E22" s="114"/>
      <c r="F22" s="115"/>
      <c r="G22" s="19"/>
      <c r="H22" s="105" t="str">
        <f>L18</f>
        <v>レジスタFC</v>
      </c>
      <c r="I22" s="90" t="str">
        <f>IF(I23="","",IF(I23-K23&gt;=1,"○",IF(I23-K23&lt;=-1,"●",IF(I23="","",IF(I23-K23=0,"△","")))))</f>
        <v>○</v>
      </c>
      <c r="J22" s="91"/>
      <c r="K22" s="92"/>
      <c r="L22" s="93"/>
      <c r="M22" s="94"/>
      <c r="N22" s="95"/>
      <c r="O22" s="90" t="str">
        <f>IF(O23="","",IF(O23-Q23&gt;=1,"○",IF(O23-Q23&lt;=-1,"●",IF(O23="","",IF(O23-Q23=0,"△","")))))</f>
        <v>△</v>
      </c>
      <c r="P22" s="91"/>
      <c r="Q22" s="92"/>
      <c r="R22" s="90" t="str">
        <f>IF(R23="","",IF(R23-T23&gt;=1,"○",IF(R23-T23&lt;=-1,"●",IF(R23="","",IF(R23-T23=0,"△","")))))</f>
        <v>○</v>
      </c>
      <c r="S22" s="91"/>
      <c r="T22" s="92"/>
      <c r="U22" s="99">
        <v>2</v>
      </c>
      <c r="V22" s="99">
        <v>0</v>
      </c>
      <c r="W22" s="99">
        <v>1</v>
      </c>
      <c r="X22" s="99">
        <v>19</v>
      </c>
      <c r="Y22" s="99">
        <v>1</v>
      </c>
      <c r="Z22" s="99">
        <v>18</v>
      </c>
      <c r="AA22" s="99">
        <v>7</v>
      </c>
      <c r="AB22" s="103">
        <f>+AK23</f>
        <v>1</v>
      </c>
      <c r="AC22" s="101">
        <f>COUNTIF($I22:$T22,"○")</f>
        <v>2</v>
      </c>
      <c r="AD22" s="101">
        <f>COUNTIF($I22:$T22,"●")</f>
        <v>0</v>
      </c>
      <c r="AE22" s="101">
        <f>COUNTIF($I22:$T22,"△")</f>
        <v>1</v>
      </c>
      <c r="AF22" s="101">
        <f>SUM(I23,L23,O23,R23)</f>
        <v>19</v>
      </c>
      <c r="AG22" s="101">
        <f>SUM(K23,N23,Q23,T23)</f>
        <v>1</v>
      </c>
      <c r="AH22" s="101">
        <f>+AF22-AG22</f>
        <v>18</v>
      </c>
      <c r="AI22" s="101">
        <f>AC22*3+AE22</f>
        <v>7</v>
      </c>
      <c r="AJ22" s="101">
        <f>+AK23</f>
        <v>1</v>
      </c>
      <c r="AK22" s="25"/>
      <c r="AL22" s="25"/>
    </row>
    <row r="23" spans="1:38" ht="17.25" customHeight="1" thickTop="1">
      <c r="A23" s="6">
        <v>0.41666666666666669</v>
      </c>
      <c r="B23" s="20" t="str">
        <f>B18</f>
        <v>東京ヴェルディサッカースクール</v>
      </c>
      <c r="C23" s="21">
        <v>0</v>
      </c>
      <c r="D23" s="20" t="s">
        <v>8</v>
      </c>
      <c r="E23" s="21">
        <v>9</v>
      </c>
      <c r="F23" s="22" t="str">
        <f>B19</f>
        <v>レジスタFC</v>
      </c>
      <c r="G23" s="19"/>
      <c r="H23" s="106"/>
      <c r="I23" s="26">
        <f>IF(N21="","",+N21)</f>
        <v>9</v>
      </c>
      <c r="J23" s="27" t="str">
        <f>IF(I23="","","-")</f>
        <v>-</v>
      </c>
      <c r="K23" s="28">
        <f>+L21</f>
        <v>0</v>
      </c>
      <c r="L23" s="96"/>
      <c r="M23" s="97"/>
      <c r="N23" s="98"/>
      <c r="O23" s="26">
        <f>IF(C28="","",C28)</f>
        <v>1</v>
      </c>
      <c r="P23" s="27" t="str">
        <f>IF(O23="","","-")</f>
        <v>-</v>
      </c>
      <c r="Q23" s="28">
        <f>IF(E28="","",E28)</f>
        <v>1</v>
      </c>
      <c r="R23" s="26">
        <f>IF(C26="","",C26)</f>
        <v>9</v>
      </c>
      <c r="S23" s="27" t="str">
        <f>IF(R23="","","-")</f>
        <v>-</v>
      </c>
      <c r="T23" s="28">
        <f>IF(E26="","",E26)</f>
        <v>0</v>
      </c>
      <c r="U23" s="99"/>
      <c r="V23" s="99"/>
      <c r="W23" s="99"/>
      <c r="X23" s="99"/>
      <c r="Y23" s="99"/>
      <c r="Z23" s="99"/>
      <c r="AA23" s="99"/>
      <c r="AB23" s="103"/>
      <c r="AC23" s="101"/>
      <c r="AD23" s="101"/>
      <c r="AE23" s="101"/>
      <c r="AF23" s="101"/>
      <c r="AG23" s="101"/>
      <c r="AH23" s="101"/>
      <c r="AI23" s="101"/>
      <c r="AJ23" s="101"/>
      <c r="AK23" s="25">
        <f>IF(AL23=0,"",RANK(AL23,$AL$20:$AL$27))</f>
        <v>1</v>
      </c>
      <c r="AL23" s="25">
        <f>AC22*10000+AE22*100+AF22</f>
        <v>20119</v>
      </c>
    </row>
    <row r="24" spans="1:38" ht="17.25" customHeight="1">
      <c r="A24" s="10">
        <v>0.44791666666666669</v>
      </c>
      <c r="B24" s="11" t="str">
        <f>B20</f>
        <v>あざみ野FC</v>
      </c>
      <c r="C24" s="12">
        <v>2</v>
      </c>
      <c r="D24" s="11" t="s">
        <v>8</v>
      </c>
      <c r="E24" s="12">
        <v>0</v>
      </c>
      <c r="F24" s="13" t="str">
        <f>B21</f>
        <v>コスモSC川越</v>
      </c>
      <c r="G24" s="29"/>
      <c r="H24" s="105" t="str">
        <f>O18</f>
        <v>あざみ野FC</v>
      </c>
      <c r="I24" s="90" t="str">
        <f>IF(I25="","",IF(I25-K25&gt;=1,"○",IF(I25-K25&lt;=-1,"●",IF(I25="","",IF(I25-K25=0,"△","")))))</f>
        <v>○</v>
      </c>
      <c r="J24" s="91"/>
      <c r="K24" s="92"/>
      <c r="L24" s="90" t="str">
        <f>IF(L25="","",IF(L25-N25&gt;=1,"○",IF(L25-N25&lt;=-1,"●",IF(L25="","",IF(L25-N25=0,"△","")))))</f>
        <v>△</v>
      </c>
      <c r="M24" s="91"/>
      <c r="N24" s="92"/>
      <c r="O24" s="93"/>
      <c r="P24" s="94"/>
      <c r="Q24" s="95"/>
      <c r="R24" s="90" t="str">
        <f>IF(R25="","",IF(R25-T25&gt;=1,"○",IF(R25-T25&lt;=-1,"●",IF(R25="","",IF(R25-T25=0,"△","")))))</f>
        <v>○</v>
      </c>
      <c r="S24" s="91"/>
      <c r="T24" s="92"/>
      <c r="U24" s="99">
        <v>2</v>
      </c>
      <c r="V24" s="99">
        <v>0</v>
      </c>
      <c r="W24" s="99">
        <v>1</v>
      </c>
      <c r="X24" s="99">
        <v>11</v>
      </c>
      <c r="Y24" s="99">
        <v>1</v>
      </c>
      <c r="Z24" s="99">
        <v>10</v>
      </c>
      <c r="AA24" s="99">
        <v>7</v>
      </c>
      <c r="AB24" s="103">
        <f>+AK25</f>
        <v>2</v>
      </c>
      <c r="AC24" s="101">
        <f>COUNTIF($I24:$T24,"○")</f>
        <v>2</v>
      </c>
      <c r="AD24" s="101">
        <f>COUNTIF($I24:$T24,"●")</f>
        <v>0</v>
      </c>
      <c r="AE24" s="101">
        <f>COUNTIF($I24:$T24,"△")</f>
        <v>1</v>
      </c>
      <c r="AF24" s="101">
        <f>SUM(I25,L25,O25,R25)</f>
        <v>11</v>
      </c>
      <c r="AG24" s="101">
        <f>SUM(K25,N25,Q25,T25)</f>
        <v>1</v>
      </c>
      <c r="AH24" s="101">
        <f>+AF24-AG24</f>
        <v>10</v>
      </c>
      <c r="AI24" s="101">
        <f>AC24*3+AE24</f>
        <v>7</v>
      </c>
      <c r="AJ24" s="101">
        <f>+AK25</f>
        <v>2</v>
      </c>
      <c r="AK24" s="25"/>
      <c r="AL24" s="25"/>
    </row>
    <row r="25" spans="1:38" ht="17.25" customHeight="1">
      <c r="A25" s="43">
        <v>0.48958333333333331</v>
      </c>
      <c r="B25" s="11" t="str">
        <f>B23</f>
        <v>東京ヴェルディサッカースクール</v>
      </c>
      <c r="C25" s="12">
        <v>0</v>
      </c>
      <c r="D25" s="11" t="s">
        <v>8</v>
      </c>
      <c r="E25" s="12">
        <v>8</v>
      </c>
      <c r="F25" s="13" t="str">
        <f>B24</f>
        <v>あざみ野FC</v>
      </c>
      <c r="G25" s="29"/>
      <c r="H25" s="106"/>
      <c r="I25" s="26">
        <f>IF(Q21="","",+Q21)</f>
        <v>8</v>
      </c>
      <c r="J25" s="27" t="str">
        <f>IF(I25="","","-")</f>
        <v>-</v>
      </c>
      <c r="K25" s="28">
        <f>O21</f>
        <v>0</v>
      </c>
      <c r="L25" s="26">
        <f>IF(Q23="","",Q23)</f>
        <v>1</v>
      </c>
      <c r="M25" s="27" t="str">
        <f>IF(L25="","","-")</f>
        <v>-</v>
      </c>
      <c r="N25" s="28">
        <f>O23</f>
        <v>1</v>
      </c>
      <c r="O25" s="96"/>
      <c r="P25" s="97"/>
      <c r="Q25" s="98"/>
      <c r="R25" s="26">
        <f>IF(C24="","",C24)</f>
        <v>2</v>
      </c>
      <c r="S25" s="27" t="str">
        <f>IF(R25="","","-")</f>
        <v>-</v>
      </c>
      <c r="T25" s="28">
        <f>IF(E24="","",E24)</f>
        <v>0</v>
      </c>
      <c r="U25" s="99"/>
      <c r="V25" s="99"/>
      <c r="W25" s="99"/>
      <c r="X25" s="99"/>
      <c r="Y25" s="99"/>
      <c r="Z25" s="99"/>
      <c r="AA25" s="99"/>
      <c r="AB25" s="103"/>
      <c r="AC25" s="101"/>
      <c r="AD25" s="101"/>
      <c r="AE25" s="101"/>
      <c r="AF25" s="101"/>
      <c r="AG25" s="101"/>
      <c r="AH25" s="101"/>
      <c r="AI25" s="101"/>
      <c r="AJ25" s="101"/>
      <c r="AK25" s="25">
        <f>IF(AL25=0,"",RANK(AL25,$AL$20:$AL$27))</f>
        <v>2</v>
      </c>
      <c r="AL25" s="25">
        <f>AC24*10000+AE24*100+AF24</f>
        <v>20111</v>
      </c>
    </row>
    <row r="26" spans="1:38" ht="17.25" customHeight="1">
      <c r="A26" s="43">
        <v>0.51388888888888895</v>
      </c>
      <c r="B26" s="11" t="str">
        <f>F23</f>
        <v>レジスタFC</v>
      </c>
      <c r="C26" s="12">
        <v>9</v>
      </c>
      <c r="D26" s="11" t="s">
        <v>8</v>
      </c>
      <c r="E26" s="12">
        <v>0</v>
      </c>
      <c r="F26" s="13" t="str">
        <f>F24</f>
        <v>コスモSC川越</v>
      </c>
      <c r="G26" s="29"/>
      <c r="H26" s="105" t="str">
        <f>R18</f>
        <v>コスモSC川越</v>
      </c>
      <c r="I26" s="90" t="str">
        <f>IF(I27="","",IF(I27-K27&gt;=1,"○",IF(I27-K27&lt;=-1,"●",IF(I27="","",IF(I27-K27=0,"△","")))))</f>
        <v>○</v>
      </c>
      <c r="J26" s="91"/>
      <c r="K26" s="92"/>
      <c r="L26" s="90" t="str">
        <f>IF(L27="","",IF(L27-N27&gt;=1,"○",IF(L27-N27&lt;=-1,"●",IF(L27="","",IF(L27-N27=0,"△","")))))</f>
        <v>●</v>
      </c>
      <c r="M26" s="91"/>
      <c r="N26" s="92"/>
      <c r="O26" s="90" t="str">
        <f>IF(O27="","",IF(O27-Q27&gt;=1,"○",IF(O27-Q27&lt;=-1,"●",IF(O27="","",IF(O27-Q27=0,"△","")))))</f>
        <v>●</v>
      </c>
      <c r="P26" s="91"/>
      <c r="Q26" s="92"/>
      <c r="R26" s="93"/>
      <c r="S26" s="94"/>
      <c r="T26" s="95"/>
      <c r="U26" s="99">
        <v>1</v>
      </c>
      <c r="V26" s="99">
        <v>2</v>
      </c>
      <c r="W26" s="99">
        <v>0</v>
      </c>
      <c r="X26" s="99">
        <v>4</v>
      </c>
      <c r="Y26" s="99">
        <v>12</v>
      </c>
      <c r="Z26" s="99">
        <v>-8</v>
      </c>
      <c r="AA26" s="99">
        <v>3</v>
      </c>
      <c r="AB26" s="103">
        <f>+AK27</f>
        <v>3</v>
      </c>
      <c r="AC26" s="101">
        <f>COUNTIF($I26:$T26,"○")</f>
        <v>1</v>
      </c>
      <c r="AD26" s="101">
        <f>COUNTIF($I26:$T26,"●")</f>
        <v>2</v>
      </c>
      <c r="AE26" s="101">
        <f>COUNTIF($I26:$T26,"△")</f>
        <v>0</v>
      </c>
      <c r="AF26" s="101">
        <f>SUM(I27,L27,O27,R27)</f>
        <v>4</v>
      </c>
      <c r="AG26" s="101">
        <f>SUM(K27,N27,Q27,T27)</f>
        <v>12</v>
      </c>
      <c r="AH26" s="101">
        <f>+AF26-AG26</f>
        <v>-8</v>
      </c>
      <c r="AI26" s="101">
        <f>AC26*3+AE26</f>
        <v>3</v>
      </c>
      <c r="AJ26" s="101">
        <f>+AK27</f>
        <v>3</v>
      </c>
      <c r="AK26" s="25"/>
      <c r="AL26" s="25"/>
    </row>
    <row r="27" spans="1:38" ht="17.25" customHeight="1" thickBot="1">
      <c r="A27" s="14">
        <v>0.57291666666666663</v>
      </c>
      <c r="B27" s="11" t="str">
        <f>B23</f>
        <v>東京ヴェルディサッカースクール</v>
      </c>
      <c r="C27" s="12">
        <v>1</v>
      </c>
      <c r="D27" s="11" t="s">
        <v>8</v>
      </c>
      <c r="E27" s="12">
        <v>4</v>
      </c>
      <c r="F27" s="13" t="str">
        <f>F24</f>
        <v>コスモSC川越</v>
      </c>
      <c r="G27" s="29"/>
      <c r="H27" s="126"/>
      <c r="I27" s="30">
        <f>IF(T21="","",+T21)</f>
        <v>4</v>
      </c>
      <c r="J27" s="31" t="str">
        <f>IF(I27="","","-")</f>
        <v>-</v>
      </c>
      <c r="K27" s="32">
        <f>R21</f>
        <v>1</v>
      </c>
      <c r="L27" s="30">
        <f>IF(T23="","",+T23)</f>
        <v>0</v>
      </c>
      <c r="M27" s="31" t="str">
        <f>IF(L27="","","-")</f>
        <v>-</v>
      </c>
      <c r="N27" s="32">
        <f>R23</f>
        <v>9</v>
      </c>
      <c r="O27" s="30">
        <f>IF(T25="","",T25)</f>
        <v>0</v>
      </c>
      <c r="P27" s="31" t="str">
        <f>IF(O27="","","-")</f>
        <v>-</v>
      </c>
      <c r="Q27" s="32">
        <f>R25</f>
        <v>2</v>
      </c>
      <c r="R27" s="120"/>
      <c r="S27" s="121"/>
      <c r="T27" s="122"/>
      <c r="U27" s="102"/>
      <c r="V27" s="102"/>
      <c r="W27" s="102"/>
      <c r="X27" s="102"/>
      <c r="Y27" s="102"/>
      <c r="Z27" s="102"/>
      <c r="AA27" s="102"/>
      <c r="AB27" s="104"/>
      <c r="AC27" s="101"/>
      <c r="AD27" s="101"/>
      <c r="AE27" s="101"/>
      <c r="AF27" s="101"/>
      <c r="AG27" s="101"/>
      <c r="AH27" s="101"/>
      <c r="AI27" s="101"/>
      <c r="AJ27" s="101"/>
      <c r="AK27" s="25">
        <f>IF(AL27=0,"",RANK(AL27,$AL$20:$AL$27))</f>
        <v>3</v>
      </c>
      <c r="AL27" s="25">
        <f>AC26*10000+AE26*100+AF26</f>
        <v>10004</v>
      </c>
    </row>
    <row r="28" spans="1:38" ht="17.25" customHeight="1" thickBot="1">
      <c r="A28" s="15">
        <v>0.60416666666666663</v>
      </c>
      <c r="B28" s="16" t="str">
        <f>F23</f>
        <v>レジスタFC</v>
      </c>
      <c r="C28" s="17">
        <v>1</v>
      </c>
      <c r="D28" s="16" t="s">
        <v>8</v>
      </c>
      <c r="E28" s="17">
        <v>1</v>
      </c>
      <c r="F28" s="18" t="str">
        <f>B24</f>
        <v>あざみ野FC</v>
      </c>
      <c r="G28" s="2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15" customHeight="1" thickBo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ht="17.25" customHeight="1" thickBot="1">
      <c r="A30" s="69" t="s">
        <v>13</v>
      </c>
      <c r="B30" s="70"/>
      <c r="C30" s="70"/>
      <c r="D30" s="70"/>
      <c r="E30" s="70"/>
      <c r="F30" s="71"/>
      <c r="G30" s="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ht="17.25" customHeight="1">
      <c r="A31" s="2">
        <v>1</v>
      </c>
      <c r="B31" s="72" t="s">
        <v>55</v>
      </c>
      <c r="C31" s="73"/>
      <c r="D31" s="73"/>
      <c r="E31" s="73"/>
      <c r="F31" s="3" t="s">
        <v>56</v>
      </c>
      <c r="G31" s="19"/>
      <c r="H31" s="88"/>
      <c r="I31" s="82" t="str">
        <f>B31</f>
        <v>TEAM　リフレサッカークラブ</v>
      </c>
      <c r="J31" s="83"/>
      <c r="K31" s="84"/>
      <c r="L31" s="82" t="str">
        <f>B32</f>
        <v>江南南サッカー少年団</v>
      </c>
      <c r="M31" s="83"/>
      <c r="N31" s="84"/>
      <c r="O31" s="82" t="str">
        <f>B33</f>
        <v>Uスポーツクラブ</v>
      </c>
      <c r="P31" s="83"/>
      <c r="Q31" s="84"/>
      <c r="R31" s="82" t="str">
        <f>B34</f>
        <v>リトルジャンボサッカークラブ伊勢原</v>
      </c>
      <c r="S31" s="83"/>
      <c r="T31" s="84"/>
      <c r="U31" s="80" t="s">
        <v>0</v>
      </c>
      <c r="V31" s="80" t="s">
        <v>1</v>
      </c>
      <c r="W31" s="80" t="s">
        <v>2</v>
      </c>
      <c r="X31" s="80" t="s">
        <v>3</v>
      </c>
      <c r="Y31" s="80" t="s">
        <v>4</v>
      </c>
      <c r="Z31" s="80" t="s">
        <v>5</v>
      </c>
      <c r="AA31" s="80" t="s">
        <v>6</v>
      </c>
      <c r="AB31" s="109" t="s">
        <v>7</v>
      </c>
      <c r="AC31" s="100" t="s">
        <v>0</v>
      </c>
      <c r="AD31" s="100" t="s">
        <v>1</v>
      </c>
      <c r="AE31" s="100" t="s">
        <v>2</v>
      </c>
      <c r="AF31" s="100" t="s">
        <v>3</v>
      </c>
      <c r="AG31" s="100" t="s">
        <v>4</v>
      </c>
      <c r="AH31" s="100" t="s">
        <v>5</v>
      </c>
      <c r="AI31" s="100" t="s">
        <v>6</v>
      </c>
      <c r="AJ31" s="100" t="s">
        <v>7</v>
      </c>
      <c r="AK31" s="25"/>
      <c r="AL31" s="25"/>
    </row>
    <row r="32" spans="1:38" ht="17.25" customHeight="1" thickBot="1">
      <c r="A32" s="2">
        <v>2</v>
      </c>
      <c r="B32" s="72" t="s">
        <v>51</v>
      </c>
      <c r="C32" s="73"/>
      <c r="D32" s="73"/>
      <c r="E32" s="73"/>
      <c r="F32" s="3" t="s">
        <v>50</v>
      </c>
      <c r="G32" s="19"/>
      <c r="H32" s="89"/>
      <c r="I32" s="85"/>
      <c r="J32" s="86"/>
      <c r="K32" s="87"/>
      <c r="L32" s="85"/>
      <c r="M32" s="86"/>
      <c r="N32" s="87"/>
      <c r="O32" s="85"/>
      <c r="P32" s="86"/>
      <c r="Q32" s="87"/>
      <c r="R32" s="85"/>
      <c r="S32" s="86"/>
      <c r="T32" s="87"/>
      <c r="U32" s="81"/>
      <c r="V32" s="81"/>
      <c r="W32" s="81"/>
      <c r="X32" s="81"/>
      <c r="Y32" s="81"/>
      <c r="Z32" s="81"/>
      <c r="AA32" s="81"/>
      <c r="AB32" s="110"/>
      <c r="AC32" s="100"/>
      <c r="AD32" s="100"/>
      <c r="AE32" s="100"/>
      <c r="AF32" s="100"/>
      <c r="AG32" s="100"/>
      <c r="AH32" s="100"/>
      <c r="AI32" s="100"/>
      <c r="AJ32" s="100"/>
      <c r="AK32" s="25"/>
      <c r="AL32" s="25"/>
    </row>
    <row r="33" spans="1:38" ht="17.25" customHeight="1" thickTop="1">
      <c r="A33" s="2">
        <v>3</v>
      </c>
      <c r="B33" s="72" t="s">
        <v>76</v>
      </c>
      <c r="C33" s="73"/>
      <c r="D33" s="73"/>
      <c r="E33" s="73"/>
      <c r="F33" s="3" t="s">
        <v>58</v>
      </c>
      <c r="G33" s="19"/>
      <c r="H33" s="116" t="str">
        <f>I31</f>
        <v>TEAM　リフレサッカークラブ</v>
      </c>
      <c r="I33" s="123"/>
      <c r="J33" s="124"/>
      <c r="K33" s="125"/>
      <c r="L33" s="117" t="str">
        <f>IF(L34="","",IF(L34-N34&gt;=1,"○",IF(L34-N34&lt;=-1,"●",IF(L34="","",IF(L34-N34=0,"△","")))))</f>
        <v>●</v>
      </c>
      <c r="M33" s="118"/>
      <c r="N33" s="119"/>
      <c r="O33" s="117" t="str">
        <f>IF(O34="","",IF(O34-Q34&gt;=1,"○",IF(O34-Q34&lt;=-1,"●",IF(O34="","",IF(O34-Q34=0,"△","")))))</f>
        <v>○</v>
      </c>
      <c r="P33" s="118"/>
      <c r="Q33" s="119"/>
      <c r="R33" s="117" t="str">
        <f>IF(R34="","",IF(R34-T34&gt;=1,"○",IF(R34-T34&lt;=-1,"●",IF(R34="","",IF(R34-T34=0,"△","")))))</f>
        <v>●</v>
      </c>
      <c r="S33" s="118"/>
      <c r="T33" s="119"/>
      <c r="U33" s="111">
        <v>1</v>
      </c>
      <c r="V33" s="111">
        <v>2</v>
      </c>
      <c r="W33" s="111">
        <v>0</v>
      </c>
      <c r="X33" s="111">
        <v>4</v>
      </c>
      <c r="Y33" s="111">
        <v>7</v>
      </c>
      <c r="Z33" s="111">
        <v>-3</v>
      </c>
      <c r="AA33" s="111">
        <v>3</v>
      </c>
      <c r="AB33" s="112">
        <f>+AK34</f>
        <v>3</v>
      </c>
      <c r="AC33" s="101">
        <f>COUNTIF($I33:$T33,"○")</f>
        <v>1</v>
      </c>
      <c r="AD33" s="101">
        <f>COUNTIF($I33:$T33,"●")</f>
        <v>2</v>
      </c>
      <c r="AE33" s="101">
        <f>COUNTIF($I33:$T33,"△")</f>
        <v>0</v>
      </c>
      <c r="AF33" s="101">
        <f>SUM(I34,L34,O34,R34)</f>
        <v>4</v>
      </c>
      <c r="AG33" s="101">
        <f>SUM(K34,N34,Q34,T34)</f>
        <v>7</v>
      </c>
      <c r="AH33" s="101">
        <f>+AF33-AG33</f>
        <v>-3</v>
      </c>
      <c r="AI33" s="101">
        <f>AC33*3+AE33</f>
        <v>3</v>
      </c>
      <c r="AJ33" s="101">
        <f>+AK34</f>
        <v>3</v>
      </c>
      <c r="AK33" s="25"/>
      <c r="AL33" s="25"/>
    </row>
    <row r="34" spans="1:38" ht="17.25" customHeight="1" thickBot="1">
      <c r="A34" s="2">
        <v>4</v>
      </c>
      <c r="B34" s="78" t="s">
        <v>78</v>
      </c>
      <c r="C34" s="79"/>
      <c r="D34" s="79"/>
      <c r="E34" s="79"/>
      <c r="F34" s="3" t="s">
        <v>48</v>
      </c>
      <c r="G34" s="19"/>
      <c r="H34" s="106"/>
      <c r="I34" s="96"/>
      <c r="J34" s="97"/>
      <c r="K34" s="98"/>
      <c r="L34" s="26">
        <f>IF(C36="","",C36)</f>
        <v>0</v>
      </c>
      <c r="M34" s="27" t="str">
        <f>IF(L34="","","-")</f>
        <v>-</v>
      </c>
      <c r="N34" s="28">
        <f>IF(E36="","",E36)</f>
        <v>2</v>
      </c>
      <c r="O34" s="26">
        <f>IF(C38="","",C38)</f>
        <v>4</v>
      </c>
      <c r="P34" s="27" t="str">
        <f>IF(O34="","","-")</f>
        <v>-</v>
      </c>
      <c r="Q34" s="28">
        <f>IF(E38="","",E38)</f>
        <v>0</v>
      </c>
      <c r="R34" s="26">
        <f>IF(C40="","",C40)</f>
        <v>0</v>
      </c>
      <c r="S34" s="27" t="str">
        <f>IF(R34="","","-")</f>
        <v>-</v>
      </c>
      <c r="T34" s="28">
        <f>IF(E40="","",E40)</f>
        <v>5</v>
      </c>
      <c r="U34" s="99"/>
      <c r="V34" s="99"/>
      <c r="W34" s="99"/>
      <c r="X34" s="99"/>
      <c r="Y34" s="99"/>
      <c r="Z34" s="99"/>
      <c r="AA34" s="99"/>
      <c r="AB34" s="103"/>
      <c r="AC34" s="101"/>
      <c r="AD34" s="101"/>
      <c r="AE34" s="101"/>
      <c r="AF34" s="101"/>
      <c r="AG34" s="101"/>
      <c r="AH34" s="101"/>
      <c r="AI34" s="101"/>
      <c r="AJ34" s="101"/>
      <c r="AK34" s="25">
        <f>IF(AL34=0,"",RANK(AL34,$AL$33:$AL$40))</f>
        <v>3</v>
      </c>
      <c r="AL34" s="25">
        <f>AC33*10000+AE33*100+AF33</f>
        <v>10004</v>
      </c>
    </row>
    <row r="35" spans="1:38" ht="17.25" customHeight="1" thickTop="1" thickBot="1">
      <c r="A35" s="67" t="s">
        <v>32</v>
      </c>
      <c r="B35" s="68"/>
      <c r="C35" s="113" t="s">
        <v>35</v>
      </c>
      <c r="D35" s="114"/>
      <c r="E35" s="114"/>
      <c r="F35" s="115"/>
      <c r="G35" s="19"/>
      <c r="H35" s="105" t="str">
        <f>L31</f>
        <v>江南南サッカー少年団</v>
      </c>
      <c r="I35" s="90" t="str">
        <f>IF(I36="","",IF(I36-K36&gt;=1,"○",IF(I36-K36&lt;=-1,"●",IF(I36="","",IF(I36-K36=0,"△","")))))</f>
        <v>○</v>
      </c>
      <c r="J35" s="91"/>
      <c r="K35" s="92"/>
      <c r="L35" s="93"/>
      <c r="M35" s="94"/>
      <c r="N35" s="95"/>
      <c r="O35" s="90" t="str">
        <f>IF(O36="","",IF(O36-Q36&gt;=1,"○",IF(O36-Q36&lt;=-1,"●",IF(O36="","",IF(O36-Q36=0,"△","")))))</f>
        <v>●</v>
      </c>
      <c r="P35" s="91"/>
      <c r="Q35" s="92"/>
      <c r="R35" s="90" t="str">
        <f>IF(R36="","",IF(R36-T36&gt;=1,"○",IF(R36-T36&lt;=-1,"●",IF(R36="","",IF(R36-T36=0,"△","")))))</f>
        <v>○</v>
      </c>
      <c r="S35" s="91"/>
      <c r="T35" s="92"/>
      <c r="U35" s="99">
        <v>2</v>
      </c>
      <c r="V35" s="99">
        <v>1</v>
      </c>
      <c r="W35" s="99">
        <v>0</v>
      </c>
      <c r="X35" s="99">
        <v>3</v>
      </c>
      <c r="Y35" s="99">
        <v>1</v>
      </c>
      <c r="Z35" s="99">
        <v>2</v>
      </c>
      <c r="AA35" s="99">
        <v>6</v>
      </c>
      <c r="AB35" s="103">
        <f>+AK36</f>
        <v>2</v>
      </c>
      <c r="AC35" s="101">
        <f>COUNTIF($I35:$T35,"○")</f>
        <v>2</v>
      </c>
      <c r="AD35" s="101">
        <f>COUNTIF($I35:$T35,"●")</f>
        <v>1</v>
      </c>
      <c r="AE35" s="101">
        <f>COUNTIF($I35:$T35,"△")</f>
        <v>0</v>
      </c>
      <c r="AF35" s="101">
        <f>SUM(I36,L36,O36,R36)</f>
        <v>3</v>
      </c>
      <c r="AG35" s="101">
        <f>SUM(K36,N36,Q36,T36)</f>
        <v>1</v>
      </c>
      <c r="AH35" s="101">
        <f>+AF35-AG35</f>
        <v>2</v>
      </c>
      <c r="AI35" s="101">
        <f>AC35*3+AE35</f>
        <v>6</v>
      </c>
      <c r="AJ35" s="101">
        <f>+AK36</f>
        <v>2</v>
      </c>
      <c r="AK35" s="25"/>
      <c r="AL35" s="25"/>
    </row>
    <row r="36" spans="1:38" ht="17.25" customHeight="1" thickTop="1">
      <c r="A36" s="6">
        <v>0.41666666666666669</v>
      </c>
      <c r="B36" s="20" t="str">
        <f>B31</f>
        <v>TEAM　リフレサッカークラブ</v>
      </c>
      <c r="C36" s="21">
        <v>0</v>
      </c>
      <c r="D36" s="20" t="s">
        <v>8</v>
      </c>
      <c r="E36" s="21">
        <v>2</v>
      </c>
      <c r="F36" s="22" t="str">
        <f>B32</f>
        <v>江南南サッカー少年団</v>
      </c>
      <c r="G36" s="19"/>
      <c r="H36" s="106"/>
      <c r="I36" s="26">
        <f>IF(N34="","",+N34)</f>
        <v>2</v>
      </c>
      <c r="J36" s="27" t="str">
        <f>IF(I36="","","-")</f>
        <v>-</v>
      </c>
      <c r="K36" s="28">
        <f>+L34</f>
        <v>0</v>
      </c>
      <c r="L36" s="96"/>
      <c r="M36" s="97"/>
      <c r="N36" s="98"/>
      <c r="O36" s="26">
        <f>IF(C41="","",C41)</f>
        <v>0</v>
      </c>
      <c r="P36" s="27" t="str">
        <f>IF(O36="","","-")</f>
        <v>-</v>
      </c>
      <c r="Q36" s="28">
        <f>IF(E41="","",E41)</f>
        <v>1</v>
      </c>
      <c r="R36" s="26">
        <f>IF(C39="","",C39)</f>
        <v>1</v>
      </c>
      <c r="S36" s="27" t="str">
        <f>IF(R36="","","-")</f>
        <v>-</v>
      </c>
      <c r="T36" s="28">
        <f>IF(E39="","",E39)</f>
        <v>0</v>
      </c>
      <c r="U36" s="99"/>
      <c r="V36" s="99"/>
      <c r="W36" s="99"/>
      <c r="X36" s="99"/>
      <c r="Y36" s="99"/>
      <c r="Z36" s="99"/>
      <c r="AA36" s="99"/>
      <c r="AB36" s="103"/>
      <c r="AC36" s="101"/>
      <c r="AD36" s="101"/>
      <c r="AE36" s="101"/>
      <c r="AF36" s="101"/>
      <c r="AG36" s="101"/>
      <c r="AH36" s="101"/>
      <c r="AI36" s="101"/>
      <c r="AJ36" s="101"/>
      <c r="AK36" s="25">
        <f>IF(AL36=0,"",RANK(AL36,$AL$33:$AL$40))</f>
        <v>2</v>
      </c>
      <c r="AL36" s="25">
        <f>AC35*10000+AE35*100+AF35</f>
        <v>20003</v>
      </c>
    </row>
    <row r="37" spans="1:38" ht="17.25" customHeight="1">
      <c r="A37" s="10">
        <v>0.44791666666666669</v>
      </c>
      <c r="B37" s="11" t="str">
        <f>B33</f>
        <v>Uスポーツクラブ</v>
      </c>
      <c r="C37" s="12">
        <v>3</v>
      </c>
      <c r="D37" s="11" t="s">
        <v>8</v>
      </c>
      <c r="E37" s="12">
        <v>6</v>
      </c>
      <c r="F37" s="13" t="str">
        <f>B34</f>
        <v>リトルジャンボサッカークラブ伊勢原</v>
      </c>
      <c r="G37" s="29"/>
      <c r="H37" s="105" t="str">
        <f>O31</f>
        <v>Uスポーツクラブ</v>
      </c>
      <c r="I37" s="90" t="str">
        <f>IF(I38="","",IF(I38-K38&gt;=1,"○",IF(I38-K38&lt;=-1,"●",IF(I38="","",IF(I38-K38=0,"△","")))))</f>
        <v>●</v>
      </c>
      <c r="J37" s="91"/>
      <c r="K37" s="92"/>
      <c r="L37" s="90" t="str">
        <f>IF(L38="","",IF(L38-N38&gt;=1,"○",IF(L38-N38&lt;=-1,"●",IF(L38="","",IF(L38-N38=0,"△","")))))</f>
        <v>○</v>
      </c>
      <c r="M37" s="91"/>
      <c r="N37" s="92"/>
      <c r="O37" s="93"/>
      <c r="P37" s="94"/>
      <c r="Q37" s="95"/>
      <c r="R37" s="90" t="str">
        <f>IF(R38="","",IF(R38-T38&gt;=1,"○",IF(R38-T38&lt;=-1,"●",IF(R38="","",IF(R38-T38=0,"△","")))))</f>
        <v>●</v>
      </c>
      <c r="S37" s="91"/>
      <c r="T37" s="92"/>
      <c r="U37" s="99">
        <v>1</v>
      </c>
      <c r="V37" s="99">
        <v>2</v>
      </c>
      <c r="W37" s="99">
        <v>0</v>
      </c>
      <c r="X37" s="99">
        <v>4</v>
      </c>
      <c r="Y37" s="99">
        <v>10</v>
      </c>
      <c r="Z37" s="99">
        <v>-6</v>
      </c>
      <c r="AA37" s="99">
        <v>3</v>
      </c>
      <c r="AB37" s="103">
        <v>4</v>
      </c>
      <c r="AC37" s="101">
        <f>COUNTIF($I37:$T37,"○")</f>
        <v>1</v>
      </c>
      <c r="AD37" s="101">
        <f>COUNTIF($I37:$T37,"●")</f>
        <v>2</v>
      </c>
      <c r="AE37" s="101">
        <f>COUNTIF($I37:$T37,"△")</f>
        <v>0</v>
      </c>
      <c r="AF37" s="101">
        <f>SUM(I38,L38,O38,R38)</f>
        <v>4</v>
      </c>
      <c r="AG37" s="101">
        <f>SUM(K38,N38,Q38,T38)</f>
        <v>10</v>
      </c>
      <c r="AH37" s="101">
        <f>+AF37-AG37</f>
        <v>-6</v>
      </c>
      <c r="AI37" s="101">
        <f>AC37*3+AE37</f>
        <v>3</v>
      </c>
      <c r="AJ37" s="101">
        <f>+AK38</f>
        <v>3</v>
      </c>
      <c r="AK37" s="25"/>
      <c r="AL37" s="25"/>
    </row>
    <row r="38" spans="1:38" ht="17.25" customHeight="1">
      <c r="A38" s="43">
        <v>0.48958333333333331</v>
      </c>
      <c r="B38" s="11" t="str">
        <f>B36</f>
        <v>TEAM　リフレサッカークラブ</v>
      </c>
      <c r="C38" s="12">
        <v>4</v>
      </c>
      <c r="D38" s="11" t="s">
        <v>8</v>
      </c>
      <c r="E38" s="12">
        <v>0</v>
      </c>
      <c r="F38" s="13" t="str">
        <f>B37</f>
        <v>Uスポーツクラブ</v>
      </c>
      <c r="G38" s="29"/>
      <c r="H38" s="106"/>
      <c r="I38" s="26">
        <f>IF(Q34="","",+Q34)</f>
        <v>0</v>
      </c>
      <c r="J38" s="27" t="str">
        <f>IF(I38="","","-")</f>
        <v>-</v>
      </c>
      <c r="K38" s="28">
        <f>O34</f>
        <v>4</v>
      </c>
      <c r="L38" s="26">
        <f>IF(Q36="","",Q36)</f>
        <v>1</v>
      </c>
      <c r="M38" s="27" t="str">
        <f>IF(L38="","","-")</f>
        <v>-</v>
      </c>
      <c r="N38" s="28">
        <f>O36</f>
        <v>0</v>
      </c>
      <c r="O38" s="96"/>
      <c r="P38" s="97"/>
      <c r="Q38" s="98"/>
      <c r="R38" s="26">
        <f>IF(C37="","",C37)</f>
        <v>3</v>
      </c>
      <c r="S38" s="27" t="str">
        <f>IF(R38="","","-")</f>
        <v>-</v>
      </c>
      <c r="T38" s="28">
        <f>IF(E37="","",E37)</f>
        <v>6</v>
      </c>
      <c r="U38" s="99"/>
      <c r="V38" s="99"/>
      <c r="W38" s="99"/>
      <c r="X38" s="99"/>
      <c r="Y38" s="99"/>
      <c r="Z38" s="99"/>
      <c r="AA38" s="99"/>
      <c r="AB38" s="103"/>
      <c r="AC38" s="101"/>
      <c r="AD38" s="101"/>
      <c r="AE38" s="101"/>
      <c r="AF38" s="101"/>
      <c r="AG38" s="101"/>
      <c r="AH38" s="101"/>
      <c r="AI38" s="101"/>
      <c r="AJ38" s="101"/>
      <c r="AK38" s="25">
        <f>IF(AL38=0,"",RANK(AL38,$AL$33:$AL$40))</f>
        <v>3</v>
      </c>
      <c r="AL38" s="25">
        <f>AC37*10000+AE37*100+AF37</f>
        <v>10004</v>
      </c>
    </row>
    <row r="39" spans="1:38" ht="17.25" customHeight="1">
      <c r="A39" s="43">
        <v>0.51388888888888895</v>
      </c>
      <c r="B39" s="11" t="str">
        <f>F36</f>
        <v>江南南サッカー少年団</v>
      </c>
      <c r="C39" s="12">
        <v>1</v>
      </c>
      <c r="D39" s="11" t="s">
        <v>8</v>
      </c>
      <c r="E39" s="12">
        <v>0</v>
      </c>
      <c r="F39" s="13" t="str">
        <f>F37</f>
        <v>リトルジャンボサッカークラブ伊勢原</v>
      </c>
      <c r="G39" s="29"/>
      <c r="H39" s="105" t="str">
        <f>R31</f>
        <v>リトルジャンボサッカークラブ伊勢原</v>
      </c>
      <c r="I39" s="90" t="str">
        <f>IF(I40="","",IF(I40-K40&gt;=1,"○",IF(I40-K40&lt;=-1,"●",IF(I40="","",IF(I40-K40=0,"△","")))))</f>
        <v>○</v>
      </c>
      <c r="J39" s="91"/>
      <c r="K39" s="92"/>
      <c r="L39" s="90" t="str">
        <f>IF(L40="","",IF(L40-N40&gt;=1,"○",IF(L40-N40&lt;=-1,"●",IF(L40="","",IF(L40-N40=0,"△","")))))</f>
        <v>●</v>
      </c>
      <c r="M39" s="91"/>
      <c r="N39" s="92"/>
      <c r="O39" s="90" t="str">
        <f>IF(O40="","",IF(O40-Q40&gt;=1,"○",IF(O40-Q40&lt;=-1,"●",IF(O40="","",IF(O40-Q40=0,"△","")))))</f>
        <v>○</v>
      </c>
      <c r="P39" s="91"/>
      <c r="Q39" s="92"/>
      <c r="R39" s="93"/>
      <c r="S39" s="94"/>
      <c r="T39" s="95"/>
      <c r="U39" s="99">
        <v>2</v>
      </c>
      <c r="V39" s="99">
        <v>1</v>
      </c>
      <c r="W39" s="99">
        <v>0</v>
      </c>
      <c r="X39" s="99">
        <v>11</v>
      </c>
      <c r="Y39" s="99">
        <v>4</v>
      </c>
      <c r="Z39" s="99">
        <v>7</v>
      </c>
      <c r="AA39" s="99">
        <v>6</v>
      </c>
      <c r="AB39" s="103">
        <f>+AK40</f>
        <v>1</v>
      </c>
      <c r="AC39" s="101">
        <f>COUNTIF($I39:$T39,"○")</f>
        <v>2</v>
      </c>
      <c r="AD39" s="101">
        <f>COUNTIF($I39:$T39,"●")</f>
        <v>1</v>
      </c>
      <c r="AE39" s="101">
        <f>COUNTIF($I39:$T39,"△")</f>
        <v>0</v>
      </c>
      <c r="AF39" s="101">
        <f>SUM(I40,L40,O40,R40)</f>
        <v>11</v>
      </c>
      <c r="AG39" s="101">
        <f>SUM(K40,N40,Q40,T40)</f>
        <v>4</v>
      </c>
      <c r="AH39" s="101">
        <f>+AF39-AG39</f>
        <v>7</v>
      </c>
      <c r="AI39" s="101">
        <f>AC39*3+AE39</f>
        <v>6</v>
      </c>
      <c r="AJ39" s="101">
        <f>+AK40</f>
        <v>1</v>
      </c>
      <c r="AK39" s="25"/>
      <c r="AL39" s="25"/>
    </row>
    <row r="40" spans="1:38" ht="17.25" customHeight="1" thickBot="1">
      <c r="A40" s="14">
        <v>0.57291666666666663</v>
      </c>
      <c r="B40" s="11" t="str">
        <f>B36</f>
        <v>TEAM　リフレサッカークラブ</v>
      </c>
      <c r="C40" s="12">
        <v>0</v>
      </c>
      <c r="D40" s="11" t="s">
        <v>8</v>
      </c>
      <c r="E40" s="12">
        <v>5</v>
      </c>
      <c r="F40" s="13" t="str">
        <f>F37</f>
        <v>リトルジャンボサッカークラブ伊勢原</v>
      </c>
      <c r="G40" s="29"/>
      <c r="H40" s="126"/>
      <c r="I40" s="30">
        <f>IF(T34="","",+T34)</f>
        <v>5</v>
      </c>
      <c r="J40" s="31" t="str">
        <f>IF(I40="","","-")</f>
        <v>-</v>
      </c>
      <c r="K40" s="32">
        <f>R34</f>
        <v>0</v>
      </c>
      <c r="L40" s="30">
        <f>IF(T36="","",+T36)</f>
        <v>0</v>
      </c>
      <c r="M40" s="31" t="str">
        <f>IF(L40="","","-")</f>
        <v>-</v>
      </c>
      <c r="N40" s="32">
        <f>R36</f>
        <v>1</v>
      </c>
      <c r="O40" s="30">
        <f>IF(T38="","",T38)</f>
        <v>6</v>
      </c>
      <c r="P40" s="31" t="str">
        <f>IF(O40="","","-")</f>
        <v>-</v>
      </c>
      <c r="Q40" s="32">
        <f>R38</f>
        <v>3</v>
      </c>
      <c r="R40" s="120"/>
      <c r="S40" s="121"/>
      <c r="T40" s="122"/>
      <c r="U40" s="102"/>
      <c r="V40" s="102"/>
      <c r="W40" s="102"/>
      <c r="X40" s="102"/>
      <c r="Y40" s="102"/>
      <c r="Z40" s="102"/>
      <c r="AA40" s="102"/>
      <c r="AB40" s="104"/>
      <c r="AC40" s="101"/>
      <c r="AD40" s="101"/>
      <c r="AE40" s="101"/>
      <c r="AF40" s="101"/>
      <c r="AG40" s="101"/>
      <c r="AH40" s="101"/>
      <c r="AI40" s="101"/>
      <c r="AJ40" s="101"/>
      <c r="AK40" s="25">
        <f>IF(AL40=0,"",RANK(AL40,$AL$33:$AL$40))</f>
        <v>1</v>
      </c>
      <c r="AL40" s="25">
        <f>AC39*10000+AE39*100+AF39</f>
        <v>20011</v>
      </c>
    </row>
    <row r="41" spans="1:38" ht="17.25" customHeight="1" thickBot="1">
      <c r="A41" s="15">
        <v>0.60416666666666663</v>
      </c>
      <c r="B41" s="16" t="str">
        <f>F36</f>
        <v>江南南サッカー少年団</v>
      </c>
      <c r="C41" s="17">
        <v>0</v>
      </c>
      <c r="D41" s="16" t="s">
        <v>8</v>
      </c>
      <c r="E41" s="17">
        <v>1</v>
      </c>
      <c r="F41" s="18" t="str">
        <f>B37</f>
        <v>Uスポーツクラブ</v>
      </c>
      <c r="G41" s="29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15" customHeight="1" thickBot="1"/>
    <row r="43" spans="1:38" ht="17.25" customHeight="1" thickBot="1">
      <c r="A43" s="69" t="s">
        <v>14</v>
      </c>
      <c r="B43" s="70"/>
      <c r="C43" s="70"/>
      <c r="D43" s="70"/>
      <c r="E43" s="70"/>
      <c r="F43" s="71"/>
      <c r="G43" s="4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7.25" customHeight="1">
      <c r="A44" s="2">
        <v>1</v>
      </c>
      <c r="B44" s="76" t="s">
        <v>60</v>
      </c>
      <c r="C44" s="77"/>
      <c r="D44" s="77"/>
      <c r="E44" s="77"/>
      <c r="F44" s="3" t="s">
        <v>50</v>
      </c>
      <c r="G44" s="4"/>
      <c r="H44" s="88"/>
      <c r="I44" s="107" t="str">
        <f>B44</f>
        <v>EC FUJIMINO</v>
      </c>
      <c r="J44" s="107"/>
      <c r="K44" s="107"/>
      <c r="L44" s="107" t="str">
        <f>B45</f>
        <v>鹿島アントラーズFCつくば</v>
      </c>
      <c r="M44" s="107"/>
      <c r="N44" s="107"/>
      <c r="O44" s="107" t="str">
        <f>B46</f>
        <v>バディーＳＣ</v>
      </c>
      <c r="P44" s="107"/>
      <c r="Q44" s="107"/>
      <c r="R44" s="107" t="str">
        <f>B47</f>
        <v>戸塚フットボールクラブジュニア</v>
      </c>
      <c r="S44" s="107"/>
      <c r="T44" s="107"/>
      <c r="U44" s="80" t="s">
        <v>0</v>
      </c>
      <c r="V44" s="80" t="s">
        <v>1</v>
      </c>
      <c r="W44" s="80" t="s">
        <v>2</v>
      </c>
      <c r="X44" s="80" t="s">
        <v>3</v>
      </c>
      <c r="Y44" s="80" t="s">
        <v>4</v>
      </c>
      <c r="Z44" s="80" t="s">
        <v>5</v>
      </c>
      <c r="AA44" s="80" t="s">
        <v>6</v>
      </c>
      <c r="AB44" s="109" t="s">
        <v>7</v>
      </c>
      <c r="AC44" s="100" t="s">
        <v>0</v>
      </c>
      <c r="AD44" s="100" t="s">
        <v>1</v>
      </c>
      <c r="AE44" s="100" t="s">
        <v>2</v>
      </c>
      <c r="AF44" s="100" t="s">
        <v>3</v>
      </c>
      <c r="AG44" s="100" t="s">
        <v>4</v>
      </c>
      <c r="AH44" s="100" t="s">
        <v>5</v>
      </c>
      <c r="AI44" s="100" t="s">
        <v>6</v>
      </c>
      <c r="AJ44" s="100" t="s">
        <v>7</v>
      </c>
      <c r="AK44" s="25"/>
      <c r="AL44" s="25"/>
    </row>
    <row r="45" spans="1:38" ht="17.25" customHeight="1" thickBot="1">
      <c r="A45" s="2">
        <v>2</v>
      </c>
      <c r="B45" s="72" t="s">
        <v>59</v>
      </c>
      <c r="C45" s="73"/>
      <c r="D45" s="73"/>
      <c r="E45" s="73"/>
      <c r="F45" s="3" t="s">
        <v>42</v>
      </c>
      <c r="G45" s="4"/>
      <c r="H45" s="89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81"/>
      <c r="V45" s="81"/>
      <c r="W45" s="81"/>
      <c r="X45" s="81"/>
      <c r="Y45" s="81"/>
      <c r="Z45" s="81"/>
      <c r="AA45" s="81"/>
      <c r="AB45" s="110"/>
      <c r="AC45" s="100"/>
      <c r="AD45" s="100"/>
      <c r="AE45" s="100"/>
      <c r="AF45" s="100"/>
      <c r="AG45" s="100"/>
      <c r="AH45" s="100"/>
      <c r="AI45" s="100"/>
      <c r="AJ45" s="100"/>
      <c r="AK45" s="25"/>
      <c r="AL45" s="25"/>
    </row>
    <row r="46" spans="1:38" ht="17.25" customHeight="1" thickTop="1">
      <c r="A46" s="2">
        <v>3</v>
      </c>
      <c r="B46" s="72" t="s">
        <v>71</v>
      </c>
      <c r="C46" s="73"/>
      <c r="D46" s="73"/>
      <c r="E46" s="73"/>
      <c r="F46" s="3" t="s">
        <v>72</v>
      </c>
      <c r="G46" s="4"/>
      <c r="H46" s="116" t="str">
        <f>I44</f>
        <v>EC FUJIMINO</v>
      </c>
      <c r="I46" s="123"/>
      <c r="J46" s="124"/>
      <c r="K46" s="125"/>
      <c r="L46" s="117" t="str">
        <f>IF(L47="","",IF(L47-N47&gt;=1,"○",IF(L47-N47&lt;=-1,"●",IF(L47="","",IF(L47-N47=0,"△","")))))</f>
        <v>●</v>
      </c>
      <c r="M46" s="118"/>
      <c r="N46" s="119"/>
      <c r="O46" s="117" t="str">
        <f>IF(O47="","",IF(O47-Q47&gt;=1,"○",IF(O47-Q47&lt;=-1,"●",IF(O47="","",IF(O47-Q47=0,"△","")))))</f>
        <v>●</v>
      </c>
      <c r="P46" s="118"/>
      <c r="Q46" s="119"/>
      <c r="R46" s="117" t="str">
        <f>IF(R47="","",IF(R47-T47&gt;=1,"○",IF(R47-T47&lt;=-1,"●",IF(R47="","",IF(R47-T47=0,"△","")))))</f>
        <v>●</v>
      </c>
      <c r="S46" s="118"/>
      <c r="T46" s="119"/>
      <c r="U46" s="111">
        <v>0</v>
      </c>
      <c r="V46" s="111">
        <v>3</v>
      </c>
      <c r="W46" s="111">
        <v>0</v>
      </c>
      <c r="X46" s="111">
        <v>1</v>
      </c>
      <c r="Y46" s="111">
        <v>21</v>
      </c>
      <c r="Z46" s="111">
        <v>-20</v>
      </c>
      <c r="AA46" s="111">
        <v>0</v>
      </c>
      <c r="AB46" s="112">
        <f>+AK47</f>
        <v>4</v>
      </c>
      <c r="AC46" s="101">
        <f>COUNTIF($I46:$T46,"○")</f>
        <v>0</v>
      </c>
      <c r="AD46" s="101">
        <f>COUNTIF($I46:$T46,"●")</f>
        <v>3</v>
      </c>
      <c r="AE46" s="101">
        <f>COUNTIF($I46:$T46,"△")</f>
        <v>0</v>
      </c>
      <c r="AF46" s="101">
        <f>SUM(I47,L47,O47,R47)</f>
        <v>1</v>
      </c>
      <c r="AG46" s="101">
        <f>SUM(K47,N47,Q47,T47)</f>
        <v>21</v>
      </c>
      <c r="AH46" s="101">
        <f>+AF46-AG46</f>
        <v>-20</v>
      </c>
      <c r="AI46" s="101">
        <f>AC46*3+AE46</f>
        <v>0</v>
      </c>
      <c r="AJ46" s="101">
        <f>+AK47</f>
        <v>4</v>
      </c>
      <c r="AK46" s="25"/>
      <c r="AL46" s="25"/>
    </row>
    <row r="47" spans="1:38" ht="17.25" customHeight="1" thickBot="1">
      <c r="A47" s="2">
        <v>4</v>
      </c>
      <c r="B47" s="72" t="s">
        <v>77</v>
      </c>
      <c r="C47" s="73"/>
      <c r="D47" s="73"/>
      <c r="E47" s="73"/>
      <c r="F47" s="3" t="s">
        <v>50</v>
      </c>
      <c r="G47" s="4"/>
      <c r="H47" s="106"/>
      <c r="I47" s="96"/>
      <c r="J47" s="97"/>
      <c r="K47" s="98"/>
      <c r="L47" s="26">
        <f>IF(C49="","",C49)</f>
        <v>0</v>
      </c>
      <c r="M47" s="27" t="str">
        <f>IF(L47="","","-")</f>
        <v>-</v>
      </c>
      <c r="N47" s="28">
        <f>IF(E49="","",E49)</f>
        <v>4</v>
      </c>
      <c r="O47" s="26">
        <f>IF(C51="","",C51)</f>
        <v>0</v>
      </c>
      <c r="P47" s="27" t="str">
        <f>IF(O47="","","-")</f>
        <v>-</v>
      </c>
      <c r="Q47" s="28">
        <f>IF(E51="","",E51)</f>
        <v>9</v>
      </c>
      <c r="R47" s="26">
        <f>IF(C53="","",C53)</f>
        <v>1</v>
      </c>
      <c r="S47" s="27" t="str">
        <f>IF(R47="","","-")</f>
        <v>-</v>
      </c>
      <c r="T47" s="28">
        <f>IF(E53="","",E53)</f>
        <v>8</v>
      </c>
      <c r="U47" s="99"/>
      <c r="V47" s="99"/>
      <c r="W47" s="99"/>
      <c r="X47" s="99"/>
      <c r="Y47" s="99"/>
      <c r="Z47" s="99"/>
      <c r="AA47" s="99"/>
      <c r="AB47" s="103"/>
      <c r="AC47" s="101"/>
      <c r="AD47" s="101"/>
      <c r="AE47" s="101"/>
      <c r="AF47" s="101"/>
      <c r="AG47" s="101"/>
      <c r="AH47" s="101"/>
      <c r="AI47" s="101"/>
      <c r="AJ47" s="101"/>
      <c r="AK47" s="25">
        <f>IF(AL47=0,"",RANK(AL47,$AL$46:$AL$53))</f>
        <v>4</v>
      </c>
      <c r="AL47" s="25">
        <f>AC46*10000+AE46*100+AF46</f>
        <v>1</v>
      </c>
    </row>
    <row r="48" spans="1:38" ht="17.25" customHeight="1" thickTop="1" thickBot="1">
      <c r="A48" s="67" t="s">
        <v>32</v>
      </c>
      <c r="B48" s="68"/>
      <c r="C48" s="113" t="s">
        <v>37</v>
      </c>
      <c r="D48" s="114"/>
      <c r="E48" s="114"/>
      <c r="F48" s="115"/>
      <c r="G48" s="4"/>
      <c r="H48" s="105" t="str">
        <f>L44</f>
        <v>鹿島アントラーズFCつくば</v>
      </c>
      <c r="I48" s="90" t="str">
        <f>IF(I49="","",IF(I49-K49&gt;=1,"○",IF(I49-K49&lt;=-1,"●",IF(I49="","",IF(I49-K49=0,"△","")))))</f>
        <v>○</v>
      </c>
      <c r="J48" s="91"/>
      <c r="K48" s="92"/>
      <c r="L48" s="93"/>
      <c r="M48" s="94"/>
      <c r="N48" s="95"/>
      <c r="O48" s="90" t="str">
        <f>IF(O49="","",IF(O49-Q49&gt;=1,"○",IF(O49-Q49&lt;=-1,"●",IF(O49="","",IF(O49-Q49=0,"△","")))))</f>
        <v>●</v>
      </c>
      <c r="P48" s="91"/>
      <c r="Q48" s="92"/>
      <c r="R48" s="90" t="str">
        <f>IF(R49="","",IF(R49-T49&gt;=1,"○",IF(R49-T49&lt;=-1,"●",IF(R49="","",IF(R49-T49=0,"△","")))))</f>
        <v>●</v>
      </c>
      <c r="S48" s="91"/>
      <c r="T48" s="92"/>
      <c r="U48" s="99">
        <v>1</v>
      </c>
      <c r="V48" s="99">
        <v>2</v>
      </c>
      <c r="W48" s="99">
        <v>0</v>
      </c>
      <c r="X48" s="99">
        <v>6</v>
      </c>
      <c r="Y48" s="99">
        <v>7</v>
      </c>
      <c r="Z48" s="99">
        <v>-1</v>
      </c>
      <c r="AA48" s="99">
        <v>3</v>
      </c>
      <c r="AB48" s="103">
        <f>+AK49</f>
        <v>3</v>
      </c>
      <c r="AC48" s="101">
        <f>COUNTIF($I48:$T48,"○")</f>
        <v>1</v>
      </c>
      <c r="AD48" s="101">
        <f>COUNTIF($I48:$T48,"●")</f>
        <v>2</v>
      </c>
      <c r="AE48" s="101">
        <f>COUNTIF($I48:$T48,"△")</f>
        <v>0</v>
      </c>
      <c r="AF48" s="101">
        <f>SUM(I49,L49,O49,R49)</f>
        <v>6</v>
      </c>
      <c r="AG48" s="101">
        <f>SUM(K49,N49,Q49,T49)</f>
        <v>7</v>
      </c>
      <c r="AH48" s="101">
        <f>+AF48-AG48</f>
        <v>-1</v>
      </c>
      <c r="AI48" s="101">
        <f>AC48*3+AE48</f>
        <v>3</v>
      </c>
      <c r="AJ48" s="101">
        <f>+AK49</f>
        <v>3</v>
      </c>
      <c r="AK48" s="25"/>
      <c r="AL48" s="25"/>
    </row>
    <row r="49" spans="1:38" ht="17.25" customHeight="1" thickTop="1">
      <c r="A49" s="6">
        <v>0.41666666666666669</v>
      </c>
      <c r="B49" s="7" t="str">
        <f>B44</f>
        <v>EC FUJIMINO</v>
      </c>
      <c r="C49" s="8">
        <v>0</v>
      </c>
      <c r="D49" s="7" t="s">
        <v>9</v>
      </c>
      <c r="E49" s="8">
        <v>4</v>
      </c>
      <c r="F49" s="9" t="str">
        <f>B45</f>
        <v>鹿島アントラーズFCつくば</v>
      </c>
      <c r="G49" s="4"/>
      <c r="H49" s="106"/>
      <c r="I49" s="26">
        <f>IF(N47="","",+N47)</f>
        <v>4</v>
      </c>
      <c r="J49" s="27" t="str">
        <f>IF(I49="","","-")</f>
        <v>-</v>
      </c>
      <c r="K49" s="28">
        <f>+L47</f>
        <v>0</v>
      </c>
      <c r="L49" s="96"/>
      <c r="M49" s="97"/>
      <c r="N49" s="98"/>
      <c r="O49" s="26">
        <f>IF(C54="","",C54)</f>
        <v>0</v>
      </c>
      <c r="P49" s="27" t="str">
        <f>IF(O49="","","-")</f>
        <v>-</v>
      </c>
      <c r="Q49" s="28">
        <f>IF(E54="","",E54)</f>
        <v>4</v>
      </c>
      <c r="R49" s="26">
        <f>IF(C52="","",C52)</f>
        <v>2</v>
      </c>
      <c r="S49" s="27" t="str">
        <f>IF(R49="","","-")</f>
        <v>-</v>
      </c>
      <c r="T49" s="28">
        <f>IF(E52="","",E52)</f>
        <v>3</v>
      </c>
      <c r="U49" s="99"/>
      <c r="V49" s="99"/>
      <c r="W49" s="99"/>
      <c r="X49" s="99"/>
      <c r="Y49" s="99"/>
      <c r="Z49" s="99"/>
      <c r="AA49" s="99"/>
      <c r="AB49" s="103"/>
      <c r="AC49" s="101"/>
      <c r="AD49" s="101"/>
      <c r="AE49" s="101"/>
      <c r="AF49" s="101"/>
      <c r="AG49" s="101"/>
      <c r="AH49" s="101"/>
      <c r="AI49" s="101"/>
      <c r="AJ49" s="101"/>
      <c r="AK49" s="25">
        <f>IF(AL49=0,"",RANK(AL49,$AL$46:$AL$53))</f>
        <v>3</v>
      </c>
      <c r="AL49" s="25">
        <f>AC48*10000+AE48*100+AF48</f>
        <v>10006</v>
      </c>
    </row>
    <row r="50" spans="1:38" ht="17.25" customHeight="1">
      <c r="A50" s="10">
        <v>0.44791666666666669</v>
      </c>
      <c r="B50" s="11" t="str">
        <f>B46</f>
        <v>バディーＳＣ</v>
      </c>
      <c r="C50" s="12">
        <v>5</v>
      </c>
      <c r="D50" s="11" t="s">
        <v>9</v>
      </c>
      <c r="E50" s="12">
        <v>3</v>
      </c>
      <c r="F50" s="13" t="str">
        <f>B47</f>
        <v>戸塚フットボールクラブジュニア</v>
      </c>
      <c r="G50" s="29"/>
      <c r="H50" s="105" t="str">
        <f>O44</f>
        <v>バディーＳＣ</v>
      </c>
      <c r="I50" s="90" t="str">
        <f>IF(I51="","",IF(I51-K51&gt;=1,"○",IF(I51-K51&lt;=-1,"●",IF(I51="","",IF(I51-K51=0,"△","")))))</f>
        <v>○</v>
      </c>
      <c r="J50" s="91"/>
      <c r="K50" s="92"/>
      <c r="L50" s="90" t="str">
        <f>IF(L51="","",IF(L51-N51&gt;=1,"○",IF(L51-N51&lt;=-1,"●",IF(L51="","",IF(L51-N51=0,"△","")))))</f>
        <v>○</v>
      </c>
      <c r="M50" s="91"/>
      <c r="N50" s="92"/>
      <c r="O50" s="93"/>
      <c r="P50" s="94"/>
      <c r="Q50" s="95"/>
      <c r="R50" s="90" t="str">
        <f>IF(R51="","",IF(R51-T51&gt;=1,"○",IF(R51-T51&lt;=-1,"●",IF(R51="","",IF(R51-T51=0,"△","")))))</f>
        <v>○</v>
      </c>
      <c r="S50" s="91"/>
      <c r="T50" s="92"/>
      <c r="U50" s="99">
        <v>3</v>
      </c>
      <c r="V50" s="99">
        <v>0</v>
      </c>
      <c r="W50" s="99">
        <v>0</v>
      </c>
      <c r="X50" s="99">
        <v>18</v>
      </c>
      <c r="Y50" s="99">
        <v>3</v>
      </c>
      <c r="Z50" s="99">
        <v>15</v>
      </c>
      <c r="AA50" s="99">
        <v>9</v>
      </c>
      <c r="AB50" s="103">
        <f>+AK51</f>
        <v>1</v>
      </c>
      <c r="AC50" s="101">
        <f>COUNTIF($I50:$T50,"○")</f>
        <v>3</v>
      </c>
      <c r="AD50" s="101">
        <f>COUNTIF($I50:$T50,"●")</f>
        <v>0</v>
      </c>
      <c r="AE50" s="101">
        <f>COUNTIF($I50:$T50,"△")</f>
        <v>0</v>
      </c>
      <c r="AF50" s="101">
        <f>SUM(I51,L51,O51,R51)</f>
        <v>18</v>
      </c>
      <c r="AG50" s="101">
        <f>SUM(K51,N51,Q51,T51)</f>
        <v>3</v>
      </c>
      <c r="AH50" s="101">
        <f>+AF50-AG50</f>
        <v>15</v>
      </c>
      <c r="AI50" s="101">
        <f>AC50*3+AE50</f>
        <v>9</v>
      </c>
      <c r="AJ50" s="101">
        <f>+AK51</f>
        <v>1</v>
      </c>
      <c r="AK50" s="25"/>
      <c r="AL50" s="25"/>
    </row>
    <row r="51" spans="1:38" ht="17.25" customHeight="1">
      <c r="A51" s="43">
        <v>0.48958333333333331</v>
      </c>
      <c r="B51" s="11" t="str">
        <f>B49</f>
        <v>EC FUJIMINO</v>
      </c>
      <c r="C51" s="12">
        <v>0</v>
      </c>
      <c r="D51" s="11" t="s">
        <v>9</v>
      </c>
      <c r="E51" s="12">
        <v>9</v>
      </c>
      <c r="F51" s="13" t="str">
        <f>B50</f>
        <v>バディーＳＣ</v>
      </c>
      <c r="G51" s="29"/>
      <c r="H51" s="106"/>
      <c r="I51" s="26">
        <f>IF(Q47="","",+Q47)</f>
        <v>9</v>
      </c>
      <c r="J51" s="27" t="str">
        <f>IF(I51="","","-")</f>
        <v>-</v>
      </c>
      <c r="K51" s="28">
        <f>O47</f>
        <v>0</v>
      </c>
      <c r="L51" s="26">
        <f>IF(Q49="","",Q49)</f>
        <v>4</v>
      </c>
      <c r="M51" s="27" t="str">
        <f>IF(L51="","","-")</f>
        <v>-</v>
      </c>
      <c r="N51" s="28">
        <f>O49</f>
        <v>0</v>
      </c>
      <c r="O51" s="96"/>
      <c r="P51" s="97"/>
      <c r="Q51" s="98"/>
      <c r="R51" s="26">
        <f>IF(C50="","",C50)</f>
        <v>5</v>
      </c>
      <c r="S51" s="27" t="str">
        <f>IF(R51="","","-")</f>
        <v>-</v>
      </c>
      <c r="T51" s="28">
        <f>IF(E50="","",E50)</f>
        <v>3</v>
      </c>
      <c r="U51" s="99"/>
      <c r="V51" s="99"/>
      <c r="W51" s="99"/>
      <c r="X51" s="99"/>
      <c r="Y51" s="99"/>
      <c r="Z51" s="99"/>
      <c r="AA51" s="99"/>
      <c r="AB51" s="103"/>
      <c r="AC51" s="101"/>
      <c r="AD51" s="101"/>
      <c r="AE51" s="101"/>
      <c r="AF51" s="101"/>
      <c r="AG51" s="101"/>
      <c r="AH51" s="101"/>
      <c r="AI51" s="101"/>
      <c r="AJ51" s="101"/>
      <c r="AK51" s="25">
        <f>IF(AL51=0,"",RANK(AL51,$AL$46:$AL$53))</f>
        <v>1</v>
      </c>
      <c r="AL51" s="25">
        <f>AC50*10000+AE50*100+AF50</f>
        <v>30018</v>
      </c>
    </row>
    <row r="52" spans="1:38" ht="17.25" customHeight="1">
      <c r="A52" s="43">
        <v>0.51388888888888895</v>
      </c>
      <c r="B52" s="11" t="str">
        <f>F49</f>
        <v>鹿島アントラーズFCつくば</v>
      </c>
      <c r="C52" s="12">
        <v>2</v>
      </c>
      <c r="D52" s="11" t="s">
        <v>9</v>
      </c>
      <c r="E52" s="12">
        <v>3</v>
      </c>
      <c r="F52" s="13" t="str">
        <f>F50</f>
        <v>戸塚フットボールクラブジュニア</v>
      </c>
      <c r="G52" s="29"/>
      <c r="H52" s="105" t="str">
        <f>R44</f>
        <v>戸塚フットボールクラブジュニア</v>
      </c>
      <c r="I52" s="90" t="str">
        <f>IF(I53="","",IF(I53-K53&gt;=1,"○",IF(I53-K53&lt;=-1,"●",IF(I53="","",IF(I53-K53=0,"△","")))))</f>
        <v>○</v>
      </c>
      <c r="J52" s="91"/>
      <c r="K52" s="92"/>
      <c r="L52" s="90" t="str">
        <f>IF(L53="","",IF(L53-N53&gt;=1,"○",IF(L53-N53&lt;=-1,"●",IF(L53="","",IF(L53-N53=0,"△","")))))</f>
        <v>○</v>
      </c>
      <c r="M52" s="91"/>
      <c r="N52" s="92"/>
      <c r="O52" s="90" t="str">
        <f>IF(O53="","",IF(O53-Q53&gt;=1,"○",IF(O53-Q53&lt;=-1,"●",IF(O53="","",IF(O53-Q53=0,"△","")))))</f>
        <v>●</v>
      </c>
      <c r="P52" s="91"/>
      <c r="Q52" s="92"/>
      <c r="R52" s="93"/>
      <c r="S52" s="94"/>
      <c r="T52" s="95"/>
      <c r="U52" s="99">
        <v>2</v>
      </c>
      <c r="V52" s="99">
        <v>1</v>
      </c>
      <c r="W52" s="99">
        <v>0</v>
      </c>
      <c r="X52" s="99">
        <v>14</v>
      </c>
      <c r="Y52" s="99">
        <v>8</v>
      </c>
      <c r="Z52" s="99">
        <v>6</v>
      </c>
      <c r="AA52" s="99">
        <v>6</v>
      </c>
      <c r="AB52" s="103">
        <f>+AK53</f>
        <v>2</v>
      </c>
      <c r="AC52" s="101">
        <f>COUNTIF($I52:$T52,"○")</f>
        <v>2</v>
      </c>
      <c r="AD52" s="101">
        <f>COUNTIF($I52:$T52,"●")</f>
        <v>1</v>
      </c>
      <c r="AE52" s="101">
        <f>COUNTIF($I52:$T52,"△")</f>
        <v>0</v>
      </c>
      <c r="AF52" s="101">
        <f>SUM(I53,L53,O53,R53)</f>
        <v>14</v>
      </c>
      <c r="AG52" s="101">
        <f>SUM(K53,N53,Q53,T53)</f>
        <v>8</v>
      </c>
      <c r="AH52" s="101">
        <f>+AF52-AG52</f>
        <v>6</v>
      </c>
      <c r="AI52" s="101">
        <f>AC52*3+AE52</f>
        <v>6</v>
      </c>
      <c r="AJ52" s="101">
        <f>+AK53</f>
        <v>2</v>
      </c>
      <c r="AK52" s="25"/>
      <c r="AL52" s="25"/>
    </row>
    <row r="53" spans="1:38" ht="17.25" customHeight="1" thickBot="1">
      <c r="A53" s="14">
        <v>0.57291666666666663</v>
      </c>
      <c r="B53" s="11" t="str">
        <f>B49</f>
        <v>EC FUJIMINO</v>
      </c>
      <c r="C53" s="12">
        <v>1</v>
      </c>
      <c r="D53" s="11" t="s">
        <v>9</v>
      </c>
      <c r="E53" s="12">
        <v>8</v>
      </c>
      <c r="F53" s="13" t="str">
        <f>F50</f>
        <v>戸塚フットボールクラブジュニア</v>
      </c>
      <c r="G53" s="29"/>
      <c r="H53" s="126"/>
      <c r="I53" s="30">
        <f>IF(T47="","",+T47)</f>
        <v>8</v>
      </c>
      <c r="J53" s="31" t="str">
        <f>IF(I53="","","-")</f>
        <v>-</v>
      </c>
      <c r="K53" s="32">
        <f>R47</f>
        <v>1</v>
      </c>
      <c r="L53" s="30">
        <f>IF(T49="","",+T49)</f>
        <v>3</v>
      </c>
      <c r="M53" s="31" t="str">
        <f>IF(L53="","","-")</f>
        <v>-</v>
      </c>
      <c r="N53" s="32">
        <f>R49</f>
        <v>2</v>
      </c>
      <c r="O53" s="30">
        <f>IF(T51="","",T51)</f>
        <v>3</v>
      </c>
      <c r="P53" s="31" t="str">
        <f>IF(O53="","","-")</f>
        <v>-</v>
      </c>
      <c r="Q53" s="32">
        <f>R51</f>
        <v>5</v>
      </c>
      <c r="R53" s="120"/>
      <c r="S53" s="121"/>
      <c r="T53" s="122"/>
      <c r="U53" s="102"/>
      <c r="V53" s="102"/>
      <c r="W53" s="102"/>
      <c r="X53" s="102"/>
      <c r="Y53" s="102"/>
      <c r="Z53" s="102"/>
      <c r="AA53" s="102"/>
      <c r="AB53" s="104"/>
      <c r="AC53" s="101"/>
      <c r="AD53" s="101"/>
      <c r="AE53" s="101"/>
      <c r="AF53" s="101"/>
      <c r="AG53" s="101"/>
      <c r="AH53" s="101"/>
      <c r="AI53" s="101"/>
      <c r="AJ53" s="101"/>
      <c r="AK53" s="25">
        <f>IF(AL53=0,"",RANK(AL53,$AL$46:$AL$53))</f>
        <v>2</v>
      </c>
      <c r="AL53" s="25">
        <f>AC52*10000+AE52*100+AF52</f>
        <v>20014</v>
      </c>
    </row>
    <row r="54" spans="1:38" ht="17.25" customHeight="1" thickBot="1">
      <c r="A54" s="15">
        <v>0.60416666666666663</v>
      </c>
      <c r="B54" s="16" t="str">
        <f>F49</f>
        <v>鹿島アントラーズFCつくば</v>
      </c>
      <c r="C54" s="17">
        <v>0</v>
      </c>
      <c r="D54" s="16" t="s">
        <v>9</v>
      </c>
      <c r="E54" s="17">
        <v>4</v>
      </c>
      <c r="F54" s="18" t="str">
        <f>B50</f>
        <v>バディーＳＣ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ht="15" customHeight="1" thickBo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ht="17.25" customHeight="1" thickBot="1">
      <c r="A56" s="69" t="s">
        <v>15</v>
      </c>
      <c r="B56" s="70"/>
      <c r="C56" s="70"/>
      <c r="D56" s="70"/>
      <c r="E56" s="70"/>
      <c r="F56" s="71"/>
      <c r="G56" s="4"/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ht="17.25" customHeight="1">
      <c r="A57" s="2">
        <v>1</v>
      </c>
      <c r="B57" s="72" t="s">
        <v>61</v>
      </c>
      <c r="C57" s="73"/>
      <c r="D57" s="73"/>
      <c r="E57" s="73"/>
      <c r="F57" s="3" t="s">
        <v>48</v>
      </c>
      <c r="G57" s="19"/>
      <c r="H57" s="88"/>
      <c r="I57" s="107" t="str">
        <f>B57</f>
        <v>NPO　FCパーシモン</v>
      </c>
      <c r="J57" s="107"/>
      <c r="K57" s="107"/>
      <c r="L57" s="107" t="str">
        <f>B58</f>
        <v>中丸サッカースポーツ少年団</v>
      </c>
      <c r="M57" s="107"/>
      <c r="N57" s="107"/>
      <c r="O57" s="107" t="str">
        <f>B59</f>
        <v>ともぞうSC</v>
      </c>
      <c r="P57" s="107"/>
      <c r="Q57" s="107"/>
      <c r="R57" s="107" t="str">
        <f>B60</f>
        <v>1FC川越水上公園</v>
      </c>
      <c r="S57" s="107"/>
      <c r="T57" s="107"/>
      <c r="U57" s="80" t="s">
        <v>0</v>
      </c>
      <c r="V57" s="80" t="s">
        <v>1</v>
      </c>
      <c r="W57" s="80" t="s">
        <v>2</v>
      </c>
      <c r="X57" s="80" t="s">
        <v>3</v>
      </c>
      <c r="Y57" s="80" t="s">
        <v>4</v>
      </c>
      <c r="Z57" s="80" t="s">
        <v>5</v>
      </c>
      <c r="AA57" s="80" t="s">
        <v>6</v>
      </c>
      <c r="AB57" s="109" t="s">
        <v>7</v>
      </c>
      <c r="AC57" s="100" t="s">
        <v>0</v>
      </c>
      <c r="AD57" s="100" t="s">
        <v>1</v>
      </c>
      <c r="AE57" s="100" t="s">
        <v>2</v>
      </c>
      <c r="AF57" s="100" t="s">
        <v>3</v>
      </c>
      <c r="AG57" s="100" t="s">
        <v>4</v>
      </c>
      <c r="AH57" s="100" t="s">
        <v>5</v>
      </c>
      <c r="AI57" s="100" t="s">
        <v>6</v>
      </c>
      <c r="AJ57" s="100" t="s">
        <v>7</v>
      </c>
      <c r="AK57" s="25"/>
      <c r="AL57" s="25"/>
    </row>
    <row r="58" spans="1:38" ht="17.25" customHeight="1" thickBot="1">
      <c r="A58" s="2">
        <v>2</v>
      </c>
      <c r="B58" s="72" t="s">
        <v>52</v>
      </c>
      <c r="C58" s="73"/>
      <c r="D58" s="73"/>
      <c r="E58" s="73"/>
      <c r="F58" s="3" t="s">
        <v>42</v>
      </c>
      <c r="G58" s="19"/>
      <c r="H58" s="89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81"/>
      <c r="V58" s="81"/>
      <c r="W58" s="81"/>
      <c r="X58" s="81"/>
      <c r="Y58" s="81"/>
      <c r="Z58" s="81"/>
      <c r="AA58" s="81"/>
      <c r="AB58" s="110"/>
      <c r="AC58" s="100"/>
      <c r="AD58" s="100"/>
      <c r="AE58" s="100"/>
      <c r="AF58" s="100"/>
      <c r="AG58" s="100"/>
      <c r="AH58" s="100"/>
      <c r="AI58" s="100"/>
      <c r="AJ58" s="100"/>
      <c r="AK58" s="25"/>
      <c r="AL58" s="25"/>
    </row>
    <row r="59" spans="1:38" ht="17.25" customHeight="1" thickTop="1">
      <c r="A59" s="2">
        <v>3</v>
      </c>
      <c r="B59" s="72" t="s">
        <v>63</v>
      </c>
      <c r="C59" s="73"/>
      <c r="D59" s="73"/>
      <c r="E59" s="73"/>
      <c r="F59" s="3" t="s">
        <v>64</v>
      </c>
      <c r="G59" s="19"/>
      <c r="H59" s="116" t="str">
        <f>I57</f>
        <v>NPO　FCパーシモン</v>
      </c>
      <c r="I59" s="123"/>
      <c r="J59" s="124"/>
      <c r="K59" s="125"/>
      <c r="L59" s="117" t="str">
        <f>IF(L60="","",IF(L60-N60&gt;=1,"○",IF(L60-N60&lt;=-1,"●",IF(L60="","",IF(L60-N60=0,"△","")))))</f>
        <v>○</v>
      </c>
      <c r="M59" s="118"/>
      <c r="N59" s="119"/>
      <c r="O59" s="117" t="str">
        <f>IF(O60="","",IF(O60-Q60&gt;=1,"○",IF(O60-Q60&lt;=-1,"●",IF(O60="","",IF(O60-Q60=0,"△","")))))</f>
        <v>○</v>
      </c>
      <c r="P59" s="118"/>
      <c r="Q59" s="119"/>
      <c r="R59" s="117" t="str">
        <f>IF(R60="","",IF(R60-T60&gt;=1,"○",IF(R60-T60&lt;=-1,"●",IF(R60="","",IF(R60-T60=0,"△","")))))</f>
        <v>△</v>
      </c>
      <c r="S59" s="118"/>
      <c r="T59" s="119"/>
      <c r="U59" s="111">
        <v>2</v>
      </c>
      <c r="V59" s="111">
        <v>0</v>
      </c>
      <c r="W59" s="111">
        <v>1</v>
      </c>
      <c r="X59" s="111">
        <v>19</v>
      </c>
      <c r="Y59" s="111">
        <v>1</v>
      </c>
      <c r="Z59" s="111">
        <v>18</v>
      </c>
      <c r="AA59" s="111">
        <v>7</v>
      </c>
      <c r="AB59" s="112">
        <f>+AK60</f>
        <v>1</v>
      </c>
      <c r="AC59" s="101">
        <f>COUNTIF($I59:$T59,"○")</f>
        <v>2</v>
      </c>
      <c r="AD59" s="101">
        <f>COUNTIF($I59:$T59,"●")</f>
        <v>0</v>
      </c>
      <c r="AE59" s="101">
        <f>COUNTIF($I59:$T59,"△")</f>
        <v>1</v>
      </c>
      <c r="AF59" s="101">
        <f>SUM(I60,L60,O60,R60)</f>
        <v>19</v>
      </c>
      <c r="AG59" s="101">
        <f>SUM(K60,N60,Q60,T60)</f>
        <v>1</v>
      </c>
      <c r="AH59" s="101">
        <f>+AF59-AG59</f>
        <v>18</v>
      </c>
      <c r="AI59" s="101">
        <f>AC59*3+AE59</f>
        <v>7</v>
      </c>
      <c r="AJ59" s="101">
        <f>+AK60</f>
        <v>1</v>
      </c>
      <c r="AK59" s="25"/>
      <c r="AL59" s="25"/>
    </row>
    <row r="60" spans="1:38" ht="17.25" customHeight="1" thickBot="1">
      <c r="A60" s="2">
        <v>4</v>
      </c>
      <c r="B60" s="78" t="s">
        <v>65</v>
      </c>
      <c r="C60" s="79"/>
      <c r="D60" s="79"/>
      <c r="E60" s="79"/>
      <c r="F60" s="3" t="s">
        <v>50</v>
      </c>
      <c r="G60" s="19"/>
      <c r="H60" s="106"/>
      <c r="I60" s="96"/>
      <c r="J60" s="97"/>
      <c r="K60" s="98"/>
      <c r="L60" s="26">
        <f>IF(C62="","",C62)</f>
        <v>12</v>
      </c>
      <c r="M60" s="27" t="str">
        <f>IF(L60="","","-")</f>
        <v>-</v>
      </c>
      <c r="N60" s="28">
        <f>IF(E62="","",E62)</f>
        <v>0</v>
      </c>
      <c r="O60" s="26">
        <f>IF(C64="","",C64)</f>
        <v>6</v>
      </c>
      <c r="P60" s="27" t="str">
        <f>IF(O60="","","-")</f>
        <v>-</v>
      </c>
      <c r="Q60" s="28">
        <f>IF(E64="","",E64)</f>
        <v>0</v>
      </c>
      <c r="R60" s="26">
        <f>IF(C66="","",C66)</f>
        <v>1</v>
      </c>
      <c r="S60" s="27" t="str">
        <f>IF(R60="","","-")</f>
        <v>-</v>
      </c>
      <c r="T60" s="28">
        <f>IF(E66="","",E66)</f>
        <v>1</v>
      </c>
      <c r="U60" s="99"/>
      <c r="V60" s="99"/>
      <c r="W60" s="99"/>
      <c r="X60" s="99"/>
      <c r="Y60" s="99"/>
      <c r="Z60" s="99"/>
      <c r="AA60" s="99"/>
      <c r="AB60" s="103"/>
      <c r="AC60" s="101"/>
      <c r="AD60" s="101"/>
      <c r="AE60" s="101"/>
      <c r="AF60" s="101"/>
      <c r="AG60" s="101"/>
      <c r="AH60" s="101"/>
      <c r="AI60" s="101"/>
      <c r="AJ60" s="101"/>
      <c r="AK60" s="25">
        <f>IF(AL60=0,"",RANK(AL60,$AL$59:$AL$66))</f>
        <v>1</v>
      </c>
      <c r="AL60" s="25">
        <f>AC59*10000+AE59*100+AF59</f>
        <v>20119</v>
      </c>
    </row>
    <row r="61" spans="1:38" ht="17.25" customHeight="1" thickTop="1" thickBot="1">
      <c r="A61" s="67" t="s">
        <v>32</v>
      </c>
      <c r="B61" s="68"/>
      <c r="C61" s="113" t="s">
        <v>38</v>
      </c>
      <c r="D61" s="114"/>
      <c r="E61" s="114"/>
      <c r="F61" s="115"/>
      <c r="G61" s="19"/>
      <c r="H61" s="105" t="str">
        <f>L57</f>
        <v>中丸サッカースポーツ少年団</v>
      </c>
      <c r="I61" s="90" t="str">
        <f>IF(I62="","",IF(I62-K62&gt;=1,"○",IF(I62-K62&lt;=-1,"●",IF(I62="","",IF(I62-K62=0,"△","")))))</f>
        <v>●</v>
      </c>
      <c r="J61" s="91"/>
      <c r="K61" s="92"/>
      <c r="L61" s="93"/>
      <c r="M61" s="94"/>
      <c r="N61" s="95"/>
      <c r="O61" s="90" t="str">
        <f>IF(O62="","",IF(O62-Q62&gt;=1,"○",IF(O62-Q62&lt;=-1,"●",IF(O62="","",IF(O62-Q62=0,"△","")))))</f>
        <v>●</v>
      </c>
      <c r="P61" s="91"/>
      <c r="Q61" s="92"/>
      <c r="R61" s="90" t="str">
        <f>IF(R62="","",IF(R62-T62&gt;=1,"○",IF(R62-T62&lt;=-1,"●",IF(R62="","",IF(R62-T62=0,"△","")))))</f>
        <v>●</v>
      </c>
      <c r="S61" s="91"/>
      <c r="T61" s="92"/>
      <c r="U61" s="99">
        <v>0</v>
      </c>
      <c r="V61" s="99">
        <v>3</v>
      </c>
      <c r="W61" s="99">
        <v>0</v>
      </c>
      <c r="X61" s="99">
        <v>0</v>
      </c>
      <c r="Y61" s="99">
        <v>20</v>
      </c>
      <c r="Z61" s="99">
        <v>-20</v>
      </c>
      <c r="AA61" s="99">
        <v>0</v>
      </c>
      <c r="AB61" s="103">
        <v>4</v>
      </c>
      <c r="AC61" s="101">
        <f>COUNTIF($I61:$T61,"○")</f>
        <v>0</v>
      </c>
      <c r="AD61" s="101">
        <f>COUNTIF($I61:$T61,"●")</f>
        <v>3</v>
      </c>
      <c r="AE61" s="101">
        <f>COUNTIF($I61:$T61,"△")</f>
        <v>0</v>
      </c>
      <c r="AF61" s="101">
        <f>SUM(I62,L62,O62,R62)</f>
        <v>0</v>
      </c>
      <c r="AG61" s="101">
        <f>SUM(K62,N62,Q62,T62)</f>
        <v>20</v>
      </c>
      <c r="AH61" s="101">
        <f>+AF61-AG61</f>
        <v>-20</v>
      </c>
      <c r="AI61" s="101">
        <f>AC61*3+AE61</f>
        <v>0</v>
      </c>
      <c r="AJ61" s="101" t="str">
        <f>+AK62</f>
        <v/>
      </c>
      <c r="AK61" s="25"/>
      <c r="AL61" s="25"/>
    </row>
    <row r="62" spans="1:38" ht="17.25" customHeight="1" thickTop="1">
      <c r="A62" s="6">
        <v>0.41666666666666669</v>
      </c>
      <c r="B62" s="7" t="str">
        <f>B57</f>
        <v>NPO　FCパーシモン</v>
      </c>
      <c r="C62" s="8">
        <v>12</v>
      </c>
      <c r="D62" s="7" t="s">
        <v>10</v>
      </c>
      <c r="E62" s="8">
        <v>0</v>
      </c>
      <c r="F62" s="9" t="str">
        <f>B58</f>
        <v>中丸サッカースポーツ少年団</v>
      </c>
      <c r="G62" s="19"/>
      <c r="H62" s="106"/>
      <c r="I62" s="26">
        <f>IF(N60="","",+N60)</f>
        <v>0</v>
      </c>
      <c r="J62" s="27" t="str">
        <f>IF(I62="","","-")</f>
        <v>-</v>
      </c>
      <c r="K62" s="28">
        <f>+L60</f>
        <v>12</v>
      </c>
      <c r="L62" s="96"/>
      <c r="M62" s="97"/>
      <c r="N62" s="98"/>
      <c r="O62" s="26">
        <f>IF(C67="","",C67)</f>
        <v>0</v>
      </c>
      <c r="P62" s="27" t="str">
        <f>IF(O62="","","-")</f>
        <v>-</v>
      </c>
      <c r="Q62" s="28">
        <f>IF(E67="","",E67)</f>
        <v>4</v>
      </c>
      <c r="R62" s="26">
        <f>IF(C65="","",C65)</f>
        <v>0</v>
      </c>
      <c r="S62" s="27" t="str">
        <f>IF(R62="","","-")</f>
        <v>-</v>
      </c>
      <c r="T62" s="28">
        <f>IF(E65="","",E65)</f>
        <v>4</v>
      </c>
      <c r="U62" s="99"/>
      <c r="V62" s="99"/>
      <c r="W62" s="99"/>
      <c r="X62" s="99"/>
      <c r="Y62" s="99"/>
      <c r="Z62" s="99"/>
      <c r="AA62" s="99"/>
      <c r="AB62" s="103"/>
      <c r="AC62" s="101"/>
      <c r="AD62" s="101"/>
      <c r="AE62" s="101"/>
      <c r="AF62" s="101"/>
      <c r="AG62" s="101"/>
      <c r="AH62" s="101"/>
      <c r="AI62" s="101"/>
      <c r="AJ62" s="101"/>
      <c r="AK62" s="25" t="str">
        <f>IF(AL62=0,"",RANK(AL62,$AL$59:$AL$66))</f>
        <v/>
      </c>
      <c r="AL62" s="25">
        <f>AC61*10000+AE61*100+AF61</f>
        <v>0</v>
      </c>
    </row>
    <row r="63" spans="1:38" ht="17.25" customHeight="1">
      <c r="A63" s="10">
        <v>0.44791666666666669</v>
      </c>
      <c r="B63" s="11" t="str">
        <f>B59</f>
        <v>ともぞうSC</v>
      </c>
      <c r="C63" s="12">
        <v>0</v>
      </c>
      <c r="D63" s="11" t="s">
        <v>10</v>
      </c>
      <c r="E63" s="12">
        <v>5</v>
      </c>
      <c r="F63" s="13" t="str">
        <f>B60</f>
        <v>1FC川越水上公園</v>
      </c>
      <c r="G63" s="29"/>
      <c r="H63" s="105" t="str">
        <f>O57</f>
        <v>ともぞうSC</v>
      </c>
      <c r="I63" s="90" t="str">
        <f>IF(I64="","",IF(I64-K64&gt;=1,"○",IF(I64-K64&lt;=-1,"●",IF(I64="","",IF(I64-K64=0,"△","")))))</f>
        <v>●</v>
      </c>
      <c r="J63" s="91"/>
      <c r="K63" s="92"/>
      <c r="L63" s="90" t="str">
        <f>IF(L64="","",IF(L64-N64&gt;=1,"○",IF(L64-N64&lt;=-1,"●",IF(L64="","",IF(L64-N64=0,"△","")))))</f>
        <v>○</v>
      </c>
      <c r="M63" s="91"/>
      <c r="N63" s="92"/>
      <c r="O63" s="93"/>
      <c r="P63" s="94"/>
      <c r="Q63" s="95"/>
      <c r="R63" s="90" t="str">
        <f>IF(R64="","",IF(R64-T64&gt;=1,"○",IF(R64-T64&lt;=-1,"●",IF(R64="","",IF(R64-T64=0,"△","")))))</f>
        <v>●</v>
      </c>
      <c r="S63" s="91"/>
      <c r="T63" s="92"/>
      <c r="U63" s="99">
        <v>1</v>
      </c>
      <c r="V63" s="99">
        <v>2</v>
      </c>
      <c r="W63" s="99">
        <v>0</v>
      </c>
      <c r="X63" s="99">
        <v>4</v>
      </c>
      <c r="Y63" s="99">
        <v>11</v>
      </c>
      <c r="Z63" s="99">
        <v>-7</v>
      </c>
      <c r="AA63" s="99">
        <v>3</v>
      </c>
      <c r="AB63" s="103">
        <f>+AK64</f>
        <v>3</v>
      </c>
      <c r="AC63" s="101">
        <f>COUNTIF($I63:$T63,"○")</f>
        <v>1</v>
      </c>
      <c r="AD63" s="101">
        <f>COUNTIF($I63:$T63,"●")</f>
        <v>2</v>
      </c>
      <c r="AE63" s="101">
        <f>COUNTIF($I63:$T63,"△")</f>
        <v>0</v>
      </c>
      <c r="AF63" s="101">
        <f>SUM(I64,L64,O64,R64)</f>
        <v>4</v>
      </c>
      <c r="AG63" s="101">
        <f>SUM(K64,N64,Q64,T64)</f>
        <v>11</v>
      </c>
      <c r="AH63" s="101">
        <f>+AF63-AG63</f>
        <v>-7</v>
      </c>
      <c r="AI63" s="101">
        <f>AC63*3+AE63</f>
        <v>3</v>
      </c>
      <c r="AJ63" s="101">
        <f>+AK64</f>
        <v>3</v>
      </c>
      <c r="AK63" s="25"/>
      <c r="AL63" s="25"/>
    </row>
    <row r="64" spans="1:38" ht="17.25" customHeight="1">
      <c r="A64" s="43">
        <v>0.48958333333333331</v>
      </c>
      <c r="B64" s="11" t="str">
        <f>B62</f>
        <v>NPO　FCパーシモン</v>
      </c>
      <c r="C64" s="12">
        <v>6</v>
      </c>
      <c r="D64" s="11" t="s">
        <v>10</v>
      </c>
      <c r="E64" s="12">
        <v>0</v>
      </c>
      <c r="F64" s="13" t="str">
        <f>B63</f>
        <v>ともぞうSC</v>
      </c>
      <c r="G64" s="29"/>
      <c r="H64" s="106"/>
      <c r="I64" s="26">
        <f>IF(Q60="","",+Q60)</f>
        <v>0</v>
      </c>
      <c r="J64" s="27" t="str">
        <f>IF(I64="","","-")</f>
        <v>-</v>
      </c>
      <c r="K64" s="28">
        <f>O60</f>
        <v>6</v>
      </c>
      <c r="L64" s="26">
        <f>IF(Q62="","",Q62)</f>
        <v>4</v>
      </c>
      <c r="M64" s="27" t="str">
        <f>IF(L64="","","-")</f>
        <v>-</v>
      </c>
      <c r="N64" s="28">
        <f>O62</f>
        <v>0</v>
      </c>
      <c r="O64" s="96"/>
      <c r="P64" s="97"/>
      <c r="Q64" s="98"/>
      <c r="R64" s="26">
        <f>IF(C63="","",C63)</f>
        <v>0</v>
      </c>
      <c r="S64" s="27" t="str">
        <f>IF(R64="","","-")</f>
        <v>-</v>
      </c>
      <c r="T64" s="28">
        <f>IF(E63="","",E63)</f>
        <v>5</v>
      </c>
      <c r="U64" s="99"/>
      <c r="V64" s="99"/>
      <c r="W64" s="99"/>
      <c r="X64" s="99"/>
      <c r="Y64" s="99"/>
      <c r="Z64" s="99"/>
      <c r="AA64" s="99"/>
      <c r="AB64" s="103"/>
      <c r="AC64" s="101"/>
      <c r="AD64" s="101"/>
      <c r="AE64" s="101"/>
      <c r="AF64" s="101"/>
      <c r="AG64" s="101"/>
      <c r="AH64" s="101"/>
      <c r="AI64" s="101"/>
      <c r="AJ64" s="101"/>
      <c r="AK64" s="25">
        <f>IF(AL64=0,"",RANK(AL64,$AL$59:$AL$66))</f>
        <v>3</v>
      </c>
      <c r="AL64" s="25">
        <f>AC63*10000+AE63*100+AF63</f>
        <v>10004</v>
      </c>
    </row>
    <row r="65" spans="1:38" ht="17.25" customHeight="1">
      <c r="A65" s="43">
        <v>0.51388888888888895</v>
      </c>
      <c r="B65" s="11" t="str">
        <f>F62</f>
        <v>中丸サッカースポーツ少年団</v>
      </c>
      <c r="C65" s="12">
        <v>0</v>
      </c>
      <c r="D65" s="11" t="s">
        <v>9</v>
      </c>
      <c r="E65" s="12">
        <v>4</v>
      </c>
      <c r="F65" s="13" t="str">
        <f>F63</f>
        <v>1FC川越水上公園</v>
      </c>
      <c r="G65" s="29"/>
      <c r="H65" s="105" t="str">
        <f>R57</f>
        <v>1FC川越水上公園</v>
      </c>
      <c r="I65" s="90" t="str">
        <f>IF(I66="","",IF(I66-K66&gt;=1,"○",IF(I66-K66&lt;=-1,"●",IF(I66="","",IF(I66-K66=0,"△","")))))</f>
        <v>△</v>
      </c>
      <c r="J65" s="91"/>
      <c r="K65" s="92"/>
      <c r="L65" s="90" t="str">
        <f>IF(L66="","",IF(L66-N66&gt;=1,"○",IF(L66-N66&lt;=-1,"●",IF(L66="","",IF(L66-N66=0,"△","")))))</f>
        <v>○</v>
      </c>
      <c r="M65" s="91"/>
      <c r="N65" s="92"/>
      <c r="O65" s="90" t="str">
        <f>IF(O66="","",IF(O66-Q66&gt;=1,"○",IF(O66-Q66&lt;=-1,"●",IF(O66="","",IF(O66-Q66=0,"△","")))))</f>
        <v>○</v>
      </c>
      <c r="P65" s="91"/>
      <c r="Q65" s="92"/>
      <c r="R65" s="93"/>
      <c r="S65" s="94"/>
      <c r="T65" s="95"/>
      <c r="U65" s="99">
        <v>2</v>
      </c>
      <c r="V65" s="99">
        <v>0</v>
      </c>
      <c r="W65" s="99">
        <v>1</v>
      </c>
      <c r="X65" s="99">
        <v>10</v>
      </c>
      <c r="Y65" s="99">
        <v>1</v>
      </c>
      <c r="Z65" s="99">
        <v>9</v>
      </c>
      <c r="AA65" s="99">
        <v>7</v>
      </c>
      <c r="AB65" s="103">
        <f>+AK66</f>
        <v>2</v>
      </c>
      <c r="AC65" s="101">
        <f>COUNTIF($I65:$T65,"○")</f>
        <v>2</v>
      </c>
      <c r="AD65" s="101">
        <f>COUNTIF($I65:$T65,"●")</f>
        <v>0</v>
      </c>
      <c r="AE65" s="101">
        <f>COUNTIF($I65:$T65,"△")</f>
        <v>1</v>
      </c>
      <c r="AF65" s="101">
        <f>SUM(I66,L66,O66,R66)</f>
        <v>10</v>
      </c>
      <c r="AG65" s="101">
        <f>SUM(K66,N66,Q66,T66)</f>
        <v>1</v>
      </c>
      <c r="AH65" s="101">
        <f>+AF65-AG65</f>
        <v>9</v>
      </c>
      <c r="AI65" s="101">
        <f>AC65*3+AE65</f>
        <v>7</v>
      </c>
      <c r="AJ65" s="101">
        <f>+AK66</f>
        <v>2</v>
      </c>
      <c r="AK65" s="25"/>
      <c r="AL65" s="25"/>
    </row>
    <row r="66" spans="1:38" ht="17.25" customHeight="1" thickBot="1">
      <c r="A66" s="14">
        <v>0.57291666666666663</v>
      </c>
      <c r="B66" s="11" t="str">
        <f>B62</f>
        <v>NPO　FCパーシモン</v>
      </c>
      <c r="C66" s="12">
        <v>1</v>
      </c>
      <c r="D66" s="11" t="s">
        <v>9</v>
      </c>
      <c r="E66" s="12">
        <v>1</v>
      </c>
      <c r="F66" s="13" t="str">
        <f>F63</f>
        <v>1FC川越水上公園</v>
      </c>
      <c r="G66" s="29"/>
      <c r="H66" s="126"/>
      <c r="I66" s="30">
        <f>IF(T60="","",+T60)</f>
        <v>1</v>
      </c>
      <c r="J66" s="31" t="str">
        <f>IF(I66="","","-")</f>
        <v>-</v>
      </c>
      <c r="K66" s="32">
        <f>R60</f>
        <v>1</v>
      </c>
      <c r="L66" s="30">
        <f>IF(T62="","",+T62)</f>
        <v>4</v>
      </c>
      <c r="M66" s="31" t="str">
        <f>IF(L66="","","-")</f>
        <v>-</v>
      </c>
      <c r="N66" s="32">
        <f>R62</f>
        <v>0</v>
      </c>
      <c r="O66" s="30">
        <f>IF(T64="","",T64)</f>
        <v>5</v>
      </c>
      <c r="P66" s="31" t="str">
        <f>IF(O66="","","-")</f>
        <v>-</v>
      </c>
      <c r="Q66" s="32">
        <f>R64</f>
        <v>0</v>
      </c>
      <c r="R66" s="120"/>
      <c r="S66" s="121"/>
      <c r="T66" s="122"/>
      <c r="U66" s="102"/>
      <c r="V66" s="102"/>
      <c r="W66" s="102"/>
      <c r="X66" s="102"/>
      <c r="Y66" s="102"/>
      <c r="Z66" s="102"/>
      <c r="AA66" s="102"/>
      <c r="AB66" s="104"/>
      <c r="AC66" s="101"/>
      <c r="AD66" s="101"/>
      <c r="AE66" s="101"/>
      <c r="AF66" s="101"/>
      <c r="AG66" s="101"/>
      <c r="AH66" s="101"/>
      <c r="AI66" s="101"/>
      <c r="AJ66" s="101"/>
      <c r="AK66" s="25">
        <f>IF(AL66=0,"",RANK(AL66,$AL$59:$AL$66))</f>
        <v>2</v>
      </c>
      <c r="AL66" s="25">
        <f>AC65*10000+AE65*100+AF65</f>
        <v>20110</v>
      </c>
    </row>
    <row r="67" spans="1:38" ht="17.25" customHeight="1" thickBot="1">
      <c r="A67" s="15">
        <v>0.60416666666666663</v>
      </c>
      <c r="B67" s="16" t="str">
        <f>F62</f>
        <v>中丸サッカースポーツ少年団</v>
      </c>
      <c r="C67" s="17">
        <v>0</v>
      </c>
      <c r="D67" s="16" t="s">
        <v>9</v>
      </c>
      <c r="E67" s="17">
        <v>4</v>
      </c>
      <c r="F67" s="18" t="str">
        <f>B63</f>
        <v>ともぞうSC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ht="15" customHeight="1" thickBo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25"/>
      <c r="AC68" s="33"/>
      <c r="AD68" s="33"/>
      <c r="AE68" s="33"/>
      <c r="AF68" s="33"/>
      <c r="AG68" s="25"/>
      <c r="AH68" s="25"/>
      <c r="AI68" s="25"/>
      <c r="AJ68" s="25"/>
      <c r="AK68" s="25"/>
      <c r="AL68" s="25"/>
    </row>
    <row r="69" spans="1:38" ht="17.25" customHeight="1" thickBot="1">
      <c r="A69" s="69" t="s">
        <v>16</v>
      </c>
      <c r="B69" s="70"/>
      <c r="C69" s="70"/>
      <c r="D69" s="70"/>
      <c r="E69" s="70"/>
      <c r="F69" s="71"/>
      <c r="G69" s="4"/>
      <c r="H69" s="2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ht="17.25" customHeight="1">
      <c r="A70" s="2">
        <v>1</v>
      </c>
      <c r="B70" s="226" t="s">
        <v>47</v>
      </c>
      <c r="C70" s="227"/>
      <c r="D70" s="227"/>
      <c r="E70" s="227"/>
      <c r="F70" s="228" t="s">
        <v>73</v>
      </c>
      <c r="G70" s="19"/>
      <c r="H70" s="88"/>
      <c r="I70" s="231" t="str">
        <f>B70</f>
        <v>FCトッカーノ</v>
      </c>
      <c r="J70" s="231"/>
      <c r="K70" s="231"/>
      <c r="L70" s="107" t="str">
        <f>B71</f>
        <v>新座片山FC少年団</v>
      </c>
      <c r="M70" s="107"/>
      <c r="N70" s="107"/>
      <c r="O70" s="107" t="str">
        <f>B72</f>
        <v>鹿島アントラーズFCノルテ</v>
      </c>
      <c r="P70" s="107"/>
      <c r="Q70" s="107"/>
      <c r="R70" s="107" t="str">
        <f>B73</f>
        <v>Athletic Club 弘前</v>
      </c>
      <c r="S70" s="107"/>
      <c r="T70" s="107"/>
      <c r="U70" s="80" t="s">
        <v>0</v>
      </c>
      <c r="V70" s="80" t="s">
        <v>1</v>
      </c>
      <c r="W70" s="80" t="s">
        <v>2</v>
      </c>
      <c r="X70" s="80" t="s">
        <v>3</v>
      </c>
      <c r="Y70" s="80" t="s">
        <v>4</v>
      </c>
      <c r="Z70" s="80" t="s">
        <v>5</v>
      </c>
      <c r="AA70" s="80" t="s">
        <v>6</v>
      </c>
      <c r="AB70" s="109" t="s">
        <v>7</v>
      </c>
      <c r="AC70" s="100" t="s">
        <v>0</v>
      </c>
      <c r="AD70" s="100" t="s">
        <v>1</v>
      </c>
      <c r="AE70" s="100" t="s">
        <v>2</v>
      </c>
      <c r="AF70" s="100" t="s">
        <v>3</v>
      </c>
      <c r="AG70" s="100" t="s">
        <v>4</v>
      </c>
      <c r="AH70" s="100" t="s">
        <v>5</v>
      </c>
      <c r="AI70" s="100" t="s">
        <v>6</v>
      </c>
      <c r="AJ70" s="100" t="s">
        <v>7</v>
      </c>
      <c r="AK70" s="25"/>
      <c r="AL70" s="25"/>
    </row>
    <row r="71" spans="1:38" ht="17.25" customHeight="1" thickBot="1">
      <c r="A71" s="2">
        <v>2</v>
      </c>
      <c r="B71" s="72" t="s">
        <v>69</v>
      </c>
      <c r="C71" s="73"/>
      <c r="D71" s="73"/>
      <c r="E71" s="73"/>
      <c r="F71" s="3" t="s">
        <v>50</v>
      </c>
      <c r="G71" s="19"/>
      <c r="H71" s="89"/>
      <c r="I71" s="232"/>
      <c r="J71" s="232"/>
      <c r="K71" s="232"/>
      <c r="L71" s="108"/>
      <c r="M71" s="108"/>
      <c r="N71" s="108"/>
      <c r="O71" s="108"/>
      <c r="P71" s="108"/>
      <c r="Q71" s="108"/>
      <c r="R71" s="108"/>
      <c r="S71" s="108"/>
      <c r="T71" s="108"/>
      <c r="U71" s="81"/>
      <c r="V71" s="81"/>
      <c r="W71" s="81"/>
      <c r="X71" s="81"/>
      <c r="Y71" s="81"/>
      <c r="Z71" s="81"/>
      <c r="AA71" s="81"/>
      <c r="AB71" s="110"/>
      <c r="AC71" s="100"/>
      <c r="AD71" s="100"/>
      <c r="AE71" s="100"/>
      <c r="AF71" s="100"/>
      <c r="AG71" s="100"/>
      <c r="AH71" s="100"/>
      <c r="AI71" s="100"/>
      <c r="AJ71" s="100"/>
      <c r="AK71" s="25"/>
      <c r="AL71" s="25"/>
    </row>
    <row r="72" spans="1:38" ht="17.25" customHeight="1" thickTop="1">
      <c r="A72" s="2">
        <v>3</v>
      </c>
      <c r="B72" s="74" t="s">
        <v>66</v>
      </c>
      <c r="C72" s="75"/>
      <c r="D72" s="75"/>
      <c r="E72" s="75"/>
      <c r="F72" s="48" t="s">
        <v>42</v>
      </c>
      <c r="G72" s="19"/>
      <c r="H72" s="229" t="str">
        <f>I70</f>
        <v>FCトッカーノ</v>
      </c>
      <c r="I72" s="247"/>
      <c r="J72" s="248"/>
      <c r="K72" s="249"/>
      <c r="L72" s="250" t="str">
        <f>IF(L73="","",IF(L73-N73&gt;=1,"○",IF(L73-N73&lt;=-1,"●",IF(L73="","",IF(L73-N73=0,"△","")))))</f>
        <v>○</v>
      </c>
      <c r="M72" s="251"/>
      <c r="N72" s="252"/>
      <c r="O72" s="250" t="str">
        <f>IF(O73="","",IF(O73-Q73&gt;=1,"○",IF(O73-Q73&lt;=-1,"●",IF(O73="","",IF(O73-Q73=0,"△","")))))</f>
        <v>△</v>
      </c>
      <c r="P72" s="251"/>
      <c r="Q72" s="252"/>
      <c r="R72" s="250" t="str">
        <f>IF(R73="","",IF(R73-T73&gt;=1,"○",IF(R73-T73&lt;=-1,"●",IF(R73="","",IF(R73-T73=0,"△","")))))</f>
        <v>○</v>
      </c>
      <c r="S72" s="251"/>
      <c r="T72" s="252"/>
      <c r="U72" s="253">
        <v>2</v>
      </c>
      <c r="V72" s="253">
        <v>0</v>
      </c>
      <c r="W72" s="253">
        <v>1</v>
      </c>
      <c r="X72" s="253">
        <v>7</v>
      </c>
      <c r="Y72" s="253">
        <v>0</v>
      </c>
      <c r="Z72" s="253">
        <v>7</v>
      </c>
      <c r="AA72" s="253">
        <v>7</v>
      </c>
      <c r="AB72" s="254">
        <f>+AK73</f>
        <v>1</v>
      </c>
      <c r="AC72" s="101">
        <f>COUNTIF($I72:$T72,"○")</f>
        <v>2</v>
      </c>
      <c r="AD72" s="101">
        <f>COUNTIF($I72:$T72,"●")</f>
        <v>0</v>
      </c>
      <c r="AE72" s="101">
        <f>COUNTIF($I72:$T72,"△")</f>
        <v>1</v>
      </c>
      <c r="AF72" s="101">
        <f>SUM(I73,L73,O73,R73)</f>
        <v>7</v>
      </c>
      <c r="AG72" s="101">
        <f>SUM(K73,N73,Q73,T73)</f>
        <v>0</v>
      </c>
      <c r="AH72" s="101">
        <f>+AF72-AG72</f>
        <v>7</v>
      </c>
      <c r="AI72" s="101">
        <f>AC72*3+AE72</f>
        <v>7</v>
      </c>
      <c r="AJ72" s="101">
        <f>+AK73</f>
        <v>1</v>
      </c>
      <c r="AK72" s="25"/>
      <c r="AL72" s="25"/>
    </row>
    <row r="73" spans="1:38" ht="17.25" customHeight="1" thickBot="1">
      <c r="A73" s="2">
        <v>4</v>
      </c>
      <c r="B73" s="72" t="s">
        <v>67</v>
      </c>
      <c r="C73" s="73"/>
      <c r="D73" s="73"/>
      <c r="E73" s="73"/>
      <c r="F73" s="3" t="s">
        <v>68</v>
      </c>
      <c r="G73" s="19"/>
      <c r="H73" s="230"/>
      <c r="I73" s="255"/>
      <c r="J73" s="256"/>
      <c r="K73" s="257"/>
      <c r="L73" s="258">
        <f>IF(C75="","",C75)</f>
        <v>1</v>
      </c>
      <c r="M73" s="259" t="str">
        <f>IF(L73="","","-")</f>
        <v>-</v>
      </c>
      <c r="N73" s="260">
        <f>IF(E75="","",E75)</f>
        <v>0</v>
      </c>
      <c r="O73" s="258">
        <f>IF(C77="","",C77)</f>
        <v>0</v>
      </c>
      <c r="P73" s="259" t="str">
        <f>IF(O73="","","-")</f>
        <v>-</v>
      </c>
      <c r="Q73" s="260">
        <f>IF(E77="","",E77)</f>
        <v>0</v>
      </c>
      <c r="R73" s="258">
        <f>IF(C79="","",C79)</f>
        <v>6</v>
      </c>
      <c r="S73" s="259" t="str">
        <f>IF(R73="","","-")</f>
        <v>-</v>
      </c>
      <c r="T73" s="260">
        <f>IF(E79="","",E79)</f>
        <v>0</v>
      </c>
      <c r="U73" s="261"/>
      <c r="V73" s="261"/>
      <c r="W73" s="261"/>
      <c r="X73" s="261"/>
      <c r="Y73" s="261"/>
      <c r="Z73" s="261"/>
      <c r="AA73" s="261"/>
      <c r="AB73" s="262"/>
      <c r="AC73" s="101"/>
      <c r="AD73" s="101"/>
      <c r="AE73" s="101"/>
      <c r="AF73" s="101"/>
      <c r="AG73" s="101"/>
      <c r="AH73" s="101"/>
      <c r="AI73" s="101"/>
      <c r="AJ73" s="101"/>
      <c r="AK73" s="25">
        <f>IF(AL73=0,"",RANK(AL73,$AL$72:$AL$79))</f>
        <v>1</v>
      </c>
      <c r="AL73" s="25">
        <f>AC72*10000+AE72*100+AF72</f>
        <v>20107</v>
      </c>
    </row>
    <row r="74" spans="1:38" ht="17.25" customHeight="1" thickTop="1" thickBot="1">
      <c r="A74" s="67" t="s">
        <v>32</v>
      </c>
      <c r="B74" s="68"/>
      <c r="C74" s="113" t="s">
        <v>36</v>
      </c>
      <c r="D74" s="114"/>
      <c r="E74" s="114"/>
      <c r="F74" s="115"/>
      <c r="G74" s="19"/>
      <c r="H74" s="105" t="str">
        <f>L70</f>
        <v>新座片山FC少年団</v>
      </c>
      <c r="I74" s="90" t="str">
        <f>IF(I75="","",IF(I75-K75&gt;=1,"○",IF(I75-K75&lt;=-1,"●",IF(I75="","",IF(I75-K75=0,"△","")))))</f>
        <v>●</v>
      </c>
      <c r="J74" s="91"/>
      <c r="K74" s="92"/>
      <c r="L74" s="93"/>
      <c r="M74" s="94"/>
      <c r="N74" s="95"/>
      <c r="O74" s="90" t="str">
        <f>IF(O75="","",IF(O75-Q75&gt;=1,"○",IF(O75-Q75&lt;=-1,"●",IF(O75="","",IF(O75-Q75=0,"△","")))))</f>
        <v>○</v>
      </c>
      <c r="P74" s="91"/>
      <c r="Q74" s="92"/>
      <c r="R74" s="90" t="str">
        <f>IF(R75="","",IF(R75-T75&gt;=1,"○",IF(R75-T75&lt;=-1,"●",IF(R75="","",IF(R75-T75=0,"△","")))))</f>
        <v>○</v>
      </c>
      <c r="S74" s="91"/>
      <c r="T74" s="92"/>
      <c r="U74" s="99">
        <v>2</v>
      </c>
      <c r="V74" s="99">
        <v>1</v>
      </c>
      <c r="W74" s="99">
        <v>0</v>
      </c>
      <c r="X74" s="99">
        <v>13</v>
      </c>
      <c r="Y74" s="99">
        <v>1</v>
      </c>
      <c r="Z74" s="99">
        <v>12</v>
      </c>
      <c r="AA74" s="99">
        <v>6</v>
      </c>
      <c r="AB74" s="103">
        <f>+AK75</f>
        <v>2</v>
      </c>
      <c r="AC74" s="101">
        <f>COUNTIF($I74:$T74,"○")</f>
        <v>2</v>
      </c>
      <c r="AD74" s="101">
        <f>COUNTIF($I74:$T74,"●")</f>
        <v>1</v>
      </c>
      <c r="AE74" s="101">
        <f>COUNTIF($I74:$T74,"△")</f>
        <v>0</v>
      </c>
      <c r="AF74" s="101">
        <f>SUM(I75,L75,O75,R75)</f>
        <v>13</v>
      </c>
      <c r="AG74" s="101">
        <f>SUM(K75,N75,Q75,T75)</f>
        <v>1</v>
      </c>
      <c r="AH74" s="101">
        <f>+AF74-AG74</f>
        <v>12</v>
      </c>
      <c r="AI74" s="101">
        <f>AC74*3+AE74</f>
        <v>6</v>
      </c>
      <c r="AJ74" s="101">
        <f>+AK75</f>
        <v>2</v>
      </c>
      <c r="AK74" s="25"/>
      <c r="AL74" s="25"/>
    </row>
    <row r="75" spans="1:38" ht="17.25" customHeight="1" thickTop="1">
      <c r="A75" s="6">
        <v>0.41666666666666669</v>
      </c>
      <c r="B75" s="233" t="str">
        <f>B70</f>
        <v>FCトッカーノ</v>
      </c>
      <c r="C75" s="8">
        <v>1</v>
      </c>
      <c r="D75" s="7" t="s">
        <v>10</v>
      </c>
      <c r="E75" s="8">
        <v>0</v>
      </c>
      <c r="F75" s="9" t="str">
        <f>B71</f>
        <v>新座片山FC少年団</v>
      </c>
      <c r="G75" s="19"/>
      <c r="H75" s="106"/>
      <c r="I75" s="26">
        <f>IF(N73="","",+N73)</f>
        <v>0</v>
      </c>
      <c r="J75" s="27" t="str">
        <f>IF(I75="","","-")</f>
        <v>-</v>
      </c>
      <c r="K75" s="28">
        <f>+L73</f>
        <v>1</v>
      </c>
      <c r="L75" s="96"/>
      <c r="M75" s="97"/>
      <c r="N75" s="98"/>
      <c r="O75" s="26">
        <f>IF(C80="","",C80)</f>
        <v>4</v>
      </c>
      <c r="P75" s="27" t="str">
        <f>IF(O75="","","-")</f>
        <v>-</v>
      </c>
      <c r="Q75" s="28">
        <f>IF(E80="","",E80)</f>
        <v>0</v>
      </c>
      <c r="R75" s="26">
        <f>IF(C78="","",C78)</f>
        <v>9</v>
      </c>
      <c r="S75" s="27" t="str">
        <f>IF(R75="","","-")</f>
        <v>-</v>
      </c>
      <c r="T75" s="28">
        <f>IF(E78="","",E78)</f>
        <v>0</v>
      </c>
      <c r="U75" s="99"/>
      <c r="V75" s="99"/>
      <c r="W75" s="99"/>
      <c r="X75" s="99"/>
      <c r="Y75" s="99"/>
      <c r="Z75" s="99"/>
      <c r="AA75" s="99"/>
      <c r="AB75" s="103"/>
      <c r="AC75" s="101"/>
      <c r="AD75" s="101"/>
      <c r="AE75" s="101"/>
      <c r="AF75" s="101"/>
      <c r="AG75" s="101"/>
      <c r="AH75" s="101"/>
      <c r="AI75" s="101"/>
      <c r="AJ75" s="101"/>
      <c r="AK75" s="25">
        <f>IF(AL75=0,"",RANK(AL75,$AL$72:$AL$79))</f>
        <v>2</v>
      </c>
      <c r="AL75" s="25">
        <f>AC74*10000+AE74*100+AF74</f>
        <v>20013</v>
      </c>
    </row>
    <row r="76" spans="1:38" ht="17.25" customHeight="1">
      <c r="A76" s="10">
        <v>0.44791666666666669</v>
      </c>
      <c r="B76" s="11" t="str">
        <f>B72</f>
        <v>鹿島アントラーズFCノルテ</v>
      </c>
      <c r="C76" s="12">
        <v>5</v>
      </c>
      <c r="D76" s="11" t="s">
        <v>10</v>
      </c>
      <c r="E76" s="12">
        <v>0</v>
      </c>
      <c r="F76" s="13" t="str">
        <f>B73</f>
        <v>Athletic Club 弘前</v>
      </c>
      <c r="G76" s="29"/>
      <c r="H76" s="105" t="str">
        <f>O70</f>
        <v>鹿島アントラーズFCノルテ</v>
      </c>
      <c r="I76" s="90" t="str">
        <f>IF(I77="","",IF(I77-K77&gt;=1,"○",IF(I77-K77&lt;=-1,"●",IF(I77="","",IF(I77-K77=0,"△","")))))</f>
        <v>△</v>
      </c>
      <c r="J76" s="91"/>
      <c r="K76" s="92"/>
      <c r="L76" s="90" t="str">
        <f>IF(L77="","",IF(L77-N77&gt;=1,"○",IF(L77-N77&lt;=-1,"●",IF(L77="","",IF(L77-N77=0,"△","")))))</f>
        <v>●</v>
      </c>
      <c r="M76" s="91"/>
      <c r="N76" s="92"/>
      <c r="O76" s="93"/>
      <c r="P76" s="94"/>
      <c r="Q76" s="95"/>
      <c r="R76" s="90" t="str">
        <f>IF(R77="","",IF(R77-T77&gt;=1,"○",IF(R77-T77&lt;=-1,"●",IF(R77="","",IF(R77-T77=0,"△","")))))</f>
        <v>○</v>
      </c>
      <c r="S76" s="91"/>
      <c r="T76" s="92"/>
      <c r="U76" s="99">
        <v>1</v>
      </c>
      <c r="V76" s="99">
        <v>1</v>
      </c>
      <c r="W76" s="99">
        <v>1</v>
      </c>
      <c r="X76" s="99">
        <v>5</v>
      </c>
      <c r="Y76" s="99">
        <v>4</v>
      </c>
      <c r="Z76" s="99">
        <v>1</v>
      </c>
      <c r="AA76" s="99">
        <v>4</v>
      </c>
      <c r="AB76" s="103">
        <f>+AK77</f>
        <v>3</v>
      </c>
      <c r="AC76" s="101">
        <f>COUNTIF($I76:$T76,"○")</f>
        <v>1</v>
      </c>
      <c r="AD76" s="101">
        <f>COUNTIF($I76:$T76,"●")</f>
        <v>1</v>
      </c>
      <c r="AE76" s="101">
        <f>COUNTIF($I76:$T76,"△")</f>
        <v>1</v>
      </c>
      <c r="AF76" s="101">
        <f>SUM(I77,L77,O77,R77)</f>
        <v>5</v>
      </c>
      <c r="AG76" s="101">
        <f>SUM(K77,N77,Q77,T77)</f>
        <v>4</v>
      </c>
      <c r="AH76" s="101">
        <f>+AF76-AG76</f>
        <v>1</v>
      </c>
      <c r="AI76" s="101">
        <f>AC76*3+AE76</f>
        <v>4</v>
      </c>
      <c r="AJ76" s="101">
        <f>+AK77</f>
        <v>3</v>
      </c>
      <c r="AK76" s="25"/>
      <c r="AL76" s="25"/>
    </row>
    <row r="77" spans="1:38" ht="17.25" customHeight="1">
      <c r="A77" s="43">
        <v>0.48958333333333331</v>
      </c>
      <c r="B77" s="234" t="str">
        <f>B75</f>
        <v>FCトッカーノ</v>
      </c>
      <c r="C77" s="12">
        <v>0</v>
      </c>
      <c r="D77" s="11" t="s">
        <v>10</v>
      </c>
      <c r="E77" s="12">
        <v>0</v>
      </c>
      <c r="F77" s="13" t="str">
        <f>B76</f>
        <v>鹿島アントラーズFCノルテ</v>
      </c>
      <c r="G77" s="29"/>
      <c r="H77" s="106"/>
      <c r="I77" s="26">
        <f>IF(Q73="","",+Q73)</f>
        <v>0</v>
      </c>
      <c r="J77" s="27" t="str">
        <f>IF(I77="","","-")</f>
        <v>-</v>
      </c>
      <c r="K77" s="28">
        <f>O73</f>
        <v>0</v>
      </c>
      <c r="L77" s="26">
        <f>IF(Q75="","",Q75)</f>
        <v>0</v>
      </c>
      <c r="M77" s="27" t="str">
        <f>IF(L77="","","-")</f>
        <v>-</v>
      </c>
      <c r="N77" s="28">
        <f>O75</f>
        <v>4</v>
      </c>
      <c r="O77" s="96"/>
      <c r="P77" s="97"/>
      <c r="Q77" s="98"/>
      <c r="R77" s="26">
        <f>IF(C76="","",C76)</f>
        <v>5</v>
      </c>
      <c r="S77" s="27" t="str">
        <f>IF(R77="","","-")</f>
        <v>-</v>
      </c>
      <c r="T77" s="28">
        <f>IF(E76="","",E76)</f>
        <v>0</v>
      </c>
      <c r="U77" s="99"/>
      <c r="V77" s="99"/>
      <c r="W77" s="99"/>
      <c r="X77" s="99"/>
      <c r="Y77" s="99"/>
      <c r="Z77" s="99"/>
      <c r="AA77" s="99"/>
      <c r="AB77" s="103"/>
      <c r="AC77" s="101"/>
      <c r="AD77" s="101"/>
      <c r="AE77" s="101"/>
      <c r="AF77" s="101"/>
      <c r="AG77" s="101"/>
      <c r="AH77" s="101"/>
      <c r="AI77" s="101"/>
      <c r="AJ77" s="101"/>
      <c r="AK77" s="25">
        <f>IF(AL77=0,"",RANK(AL77,$AL$72:$AL$79))</f>
        <v>3</v>
      </c>
      <c r="AL77" s="25">
        <f>AC76*10000+AE76*100+AF76</f>
        <v>10105</v>
      </c>
    </row>
    <row r="78" spans="1:38" ht="17.25" customHeight="1">
      <c r="A78" s="43">
        <v>0.51388888888888895</v>
      </c>
      <c r="B78" s="11" t="str">
        <f>F75</f>
        <v>新座片山FC少年団</v>
      </c>
      <c r="C78" s="12">
        <v>9</v>
      </c>
      <c r="D78" s="11" t="s">
        <v>10</v>
      </c>
      <c r="E78" s="12">
        <v>0</v>
      </c>
      <c r="F78" s="13" t="str">
        <f>F76</f>
        <v>Athletic Club 弘前</v>
      </c>
      <c r="G78" s="29"/>
      <c r="H78" s="105" t="str">
        <f>R70</f>
        <v>Athletic Club 弘前</v>
      </c>
      <c r="I78" s="90" t="str">
        <f>IF(I79="","",IF(I79-K79&gt;=1,"○",IF(I79-K79&lt;=-1,"●",IF(I79="","",IF(I79-K79=0,"△","")))))</f>
        <v>●</v>
      </c>
      <c r="J78" s="91"/>
      <c r="K78" s="92"/>
      <c r="L78" s="90" t="str">
        <f>IF(L79="","",IF(L79-N79&gt;=1,"○",IF(L79-N79&lt;=-1,"●",IF(L79="","",IF(L79-N79=0,"△","")))))</f>
        <v>●</v>
      </c>
      <c r="M78" s="91"/>
      <c r="N78" s="92"/>
      <c r="O78" s="90" t="str">
        <f>IF(O79="","",IF(O79-Q79&gt;=1,"○",IF(O79-Q79&lt;=-1,"●",IF(O79="","",IF(O79-Q79=0,"△","")))))</f>
        <v>●</v>
      </c>
      <c r="P78" s="91"/>
      <c r="Q78" s="92"/>
      <c r="R78" s="93"/>
      <c r="S78" s="94"/>
      <c r="T78" s="95"/>
      <c r="U78" s="99">
        <v>0</v>
      </c>
      <c r="V78" s="99">
        <v>3</v>
      </c>
      <c r="W78" s="99">
        <v>0</v>
      </c>
      <c r="X78" s="99">
        <v>0</v>
      </c>
      <c r="Y78" s="99">
        <v>20</v>
      </c>
      <c r="Z78" s="99">
        <v>-20</v>
      </c>
      <c r="AA78" s="99">
        <v>0</v>
      </c>
      <c r="AB78" s="103">
        <v>4</v>
      </c>
      <c r="AC78" s="101">
        <f>COUNTIF($I78:$T78,"○")</f>
        <v>0</v>
      </c>
      <c r="AD78" s="101">
        <f>COUNTIF($I78:$T78,"●")</f>
        <v>3</v>
      </c>
      <c r="AE78" s="101">
        <f>COUNTIF($I78:$T78,"△")</f>
        <v>0</v>
      </c>
      <c r="AF78" s="101">
        <f>SUM(I79,L79,O79,R79)</f>
        <v>0</v>
      </c>
      <c r="AG78" s="101">
        <f>SUM(K79,N79,Q79,T79)</f>
        <v>20</v>
      </c>
      <c r="AH78" s="101">
        <f>+AF78-AG78</f>
        <v>-20</v>
      </c>
      <c r="AI78" s="101">
        <f>AC78*3+AE78</f>
        <v>0</v>
      </c>
      <c r="AJ78" s="101" t="str">
        <f>+AK79</f>
        <v/>
      </c>
      <c r="AK78" s="25"/>
      <c r="AL78" s="25"/>
    </row>
    <row r="79" spans="1:38" ht="17.25" customHeight="1" thickBot="1">
      <c r="A79" s="14">
        <v>0.57291666666666663</v>
      </c>
      <c r="B79" s="234" t="str">
        <f>B75</f>
        <v>FCトッカーノ</v>
      </c>
      <c r="C79" s="12">
        <v>6</v>
      </c>
      <c r="D79" s="11" t="s">
        <v>10</v>
      </c>
      <c r="E79" s="12">
        <v>0</v>
      </c>
      <c r="F79" s="13" t="str">
        <f>F76</f>
        <v>Athletic Club 弘前</v>
      </c>
      <c r="G79" s="29"/>
      <c r="H79" s="126"/>
      <c r="I79" s="30">
        <f>IF(T73="","",+T73)</f>
        <v>0</v>
      </c>
      <c r="J79" s="31" t="str">
        <f>IF(I79="","","-")</f>
        <v>-</v>
      </c>
      <c r="K79" s="32">
        <f>R73</f>
        <v>6</v>
      </c>
      <c r="L79" s="30">
        <f>IF(T75="","",+T75)</f>
        <v>0</v>
      </c>
      <c r="M79" s="31" t="str">
        <f>IF(L79="","","-")</f>
        <v>-</v>
      </c>
      <c r="N79" s="32">
        <f>R75</f>
        <v>9</v>
      </c>
      <c r="O79" s="30">
        <f>IF(T77="","",T77)</f>
        <v>0</v>
      </c>
      <c r="P79" s="31" t="str">
        <f>IF(O79="","","-")</f>
        <v>-</v>
      </c>
      <c r="Q79" s="32">
        <f>R77</f>
        <v>5</v>
      </c>
      <c r="R79" s="120"/>
      <c r="S79" s="121"/>
      <c r="T79" s="122"/>
      <c r="U79" s="102"/>
      <c r="V79" s="102"/>
      <c r="W79" s="102"/>
      <c r="X79" s="102"/>
      <c r="Y79" s="102"/>
      <c r="Z79" s="102"/>
      <c r="AA79" s="102"/>
      <c r="AB79" s="104"/>
      <c r="AC79" s="101"/>
      <c r="AD79" s="101"/>
      <c r="AE79" s="101"/>
      <c r="AF79" s="101"/>
      <c r="AG79" s="101"/>
      <c r="AH79" s="101"/>
      <c r="AI79" s="101"/>
      <c r="AJ79" s="101"/>
      <c r="AK79" s="25" t="str">
        <f>IF(AL79=0,"",RANK(AL79,$AL$72:$AL$79))</f>
        <v/>
      </c>
      <c r="AL79" s="25">
        <f>AC78*10000+AE78*100+AF78</f>
        <v>0</v>
      </c>
    </row>
    <row r="80" spans="1:38" ht="17.25" customHeight="1" thickBot="1">
      <c r="A80" s="15">
        <v>0.60416666666666663</v>
      </c>
      <c r="B80" s="16" t="str">
        <f>F75</f>
        <v>新座片山FC少年団</v>
      </c>
      <c r="C80" s="17">
        <v>4</v>
      </c>
      <c r="D80" s="16" t="s">
        <v>10</v>
      </c>
      <c r="E80" s="17">
        <v>0</v>
      </c>
      <c r="F80" s="18" t="str">
        <f>B76</f>
        <v>鹿島アントラーズFCノルテ</v>
      </c>
      <c r="G80" s="29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</row>
  </sheetData>
  <mergeCells count="673">
    <mergeCell ref="AG7:AG8"/>
    <mergeCell ref="AH7:AH8"/>
    <mergeCell ref="AI7:AI8"/>
    <mergeCell ref="AJ7:AJ8"/>
    <mergeCell ref="AF7:AF8"/>
    <mergeCell ref="A4:F4"/>
    <mergeCell ref="AF5:AF6"/>
    <mergeCell ref="AG5:AG6"/>
    <mergeCell ref="AH5:AH6"/>
    <mergeCell ref="AI5:AI6"/>
    <mergeCell ref="AJ5:AJ6"/>
    <mergeCell ref="Z5:Z6"/>
    <mergeCell ref="AA5:AA6"/>
    <mergeCell ref="AB5:AB6"/>
    <mergeCell ref="AC5:AC6"/>
    <mergeCell ref="AD5:AD6"/>
    <mergeCell ref="AE5:AE6"/>
    <mergeCell ref="R5:T6"/>
    <mergeCell ref="U5:U6"/>
    <mergeCell ref="V5:V6"/>
    <mergeCell ref="W5:W6"/>
    <mergeCell ref="X5:X6"/>
    <mergeCell ref="Y5:Y6"/>
    <mergeCell ref="C9:F9"/>
    <mergeCell ref="H9:H10"/>
    <mergeCell ref="I9:K9"/>
    <mergeCell ref="L9:N10"/>
    <mergeCell ref="AA7:AA8"/>
    <mergeCell ref="AB7:AB8"/>
    <mergeCell ref="AC7:AC8"/>
    <mergeCell ref="AD7:AD8"/>
    <mergeCell ref="AE7:AE8"/>
    <mergeCell ref="U7:U8"/>
    <mergeCell ref="V7:V8"/>
    <mergeCell ref="W7:W8"/>
    <mergeCell ref="X7:X8"/>
    <mergeCell ref="Y7:Y8"/>
    <mergeCell ref="Z7:Z8"/>
    <mergeCell ref="H7:H8"/>
    <mergeCell ref="I7:K8"/>
    <mergeCell ref="L7:N7"/>
    <mergeCell ref="O7:Q7"/>
    <mergeCell ref="B8:E8"/>
    <mergeCell ref="B7:E7"/>
    <mergeCell ref="R7:T7"/>
    <mergeCell ref="O9:Q9"/>
    <mergeCell ref="R9:T9"/>
    <mergeCell ref="U9:U10"/>
    <mergeCell ref="V9:V10"/>
    <mergeCell ref="W9:W10"/>
    <mergeCell ref="X9:X10"/>
    <mergeCell ref="AH11:AH12"/>
    <mergeCell ref="AI11:AI12"/>
    <mergeCell ref="AJ11:AJ12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B9:AB10"/>
    <mergeCell ref="AC9:AC10"/>
    <mergeCell ref="AD9:AD10"/>
    <mergeCell ref="AD11:AD12"/>
    <mergeCell ref="AE11:AE12"/>
    <mergeCell ref="AF11:AF12"/>
    <mergeCell ref="AG11:AG12"/>
    <mergeCell ref="H13:H14"/>
    <mergeCell ref="I13:K13"/>
    <mergeCell ref="L13:N13"/>
    <mergeCell ref="O13:Q13"/>
    <mergeCell ref="R13:T14"/>
    <mergeCell ref="U13:U14"/>
    <mergeCell ref="V13:V14"/>
    <mergeCell ref="AB11:AB12"/>
    <mergeCell ref="AC11:AC12"/>
    <mergeCell ref="H11:H12"/>
    <mergeCell ref="I11:K11"/>
    <mergeCell ref="O11:Q12"/>
    <mergeCell ref="R11:T11"/>
    <mergeCell ref="U11:U12"/>
    <mergeCell ref="V11:V12"/>
    <mergeCell ref="W11:W12"/>
    <mergeCell ref="X11:X12"/>
    <mergeCell ref="Y11:Y12"/>
    <mergeCell ref="Z11:Z12"/>
    <mergeCell ref="AA11:AA12"/>
    <mergeCell ref="AI13:AI14"/>
    <mergeCell ref="AJ13:AJ14"/>
    <mergeCell ref="H18:H19"/>
    <mergeCell ref="I18:K19"/>
    <mergeCell ref="L18:N19"/>
    <mergeCell ref="O18:Q19"/>
    <mergeCell ref="R18:T19"/>
    <mergeCell ref="U18:U19"/>
    <mergeCell ref="AC13:AC14"/>
    <mergeCell ref="AD13:AD14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AB13:AB14"/>
    <mergeCell ref="AH18:AH19"/>
    <mergeCell ref="AI18:AI19"/>
    <mergeCell ref="AJ18:AJ19"/>
    <mergeCell ref="AF18:AF19"/>
    <mergeCell ref="H20:H21"/>
    <mergeCell ref="I20:K21"/>
    <mergeCell ref="L20:N20"/>
    <mergeCell ref="O20:Q20"/>
    <mergeCell ref="R20:T20"/>
    <mergeCell ref="AB18:AB19"/>
    <mergeCell ref="AC18:AC19"/>
    <mergeCell ref="AD18:AD19"/>
    <mergeCell ref="AE18:AE19"/>
    <mergeCell ref="AI22:AI23"/>
    <mergeCell ref="AJ22:AJ23"/>
    <mergeCell ref="AG18:AG19"/>
    <mergeCell ref="V18:V19"/>
    <mergeCell ref="W18:W19"/>
    <mergeCell ref="X18:X19"/>
    <mergeCell ref="Y18:Y19"/>
    <mergeCell ref="Z18:Z19"/>
    <mergeCell ref="AA18:AA19"/>
    <mergeCell ref="AG20:AG21"/>
    <mergeCell ref="AH20:AH21"/>
    <mergeCell ref="AI24:AI25"/>
    <mergeCell ref="AJ24:AJ25"/>
    <mergeCell ref="AD24:AD25"/>
    <mergeCell ref="AE24:AE25"/>
    <mergeCell ref="AF24:AF25"/>
    <mergeCell ref="AG24:AG25"/>
    <mergeCell ref="AI20:AI21"/>
    <mergeCell ref="AJ20:AJ21"/>
    <mergeCell ref="C22:F22"/>
    <mergeCell ref="H22:H23"/>
    <mergeCell ref="I22:K22"/>
    <mergeCell ref="L22:N23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H24:H25"/>
    <mergeCell ref="I24:K24"/>
    <mergeCell ref="Y22:Y23"/>
    <mergeCell ref="Z22:Z23"/>
    <mergeCell ref="AA22:AA23"/>
    <mergeCell ref="AB22:AB23"/>
    <mergeCell ref="AC22:AC23"/>
    <mergeCell ref="AD22:AD23"/>
    <mergeCell ref="AH24:AH25"/>
    <mergeCell ref="AE22:AE23"/>
    <mergeCell ref="AF22:AF23"/>
    <mergeCell ref="AG22:AG23"/>
    <mergeCell ref="AH22:AH23"/>
    <mergeCell ref="I26:K26"/>
    <mergeCell ref="L26:N26"/>
    <mergeCell ref="O26:Q26"/>
    <mergeCell ref="R26:T27"/>
    <mergeCell ref="U26:U27"/>
    <mergeCell ref="V26:V27"/>
    <mergeCell ref="AB24:AB25"/>
    <mergeCell ref="AC24:AC25"/>
    <mergeCell ref="V24:V25"/>
    <mergeCell ref="W24:W25"/>
    <mergeCell ref="X24:X25"/>
    <mergeCell ref="Y24:Y25"/>
    <mergeCell ref="Z24:Z25"/>
    <mergeCell ref="AA24:AA25"/>
    <mergeCell ref="AJ26:AJ27"/>
    <mergeCell ref="H31:H32"/>
    <mergeCell ref="I31:K32"/>
    <mergeCell ref="L31:N32"/>
    <mergeCell ref="O31:Q32"/>
    <mergeCell ref="R31:T32"/>
    <mergeCell ref="U31:U32"/>
    <mergeCell ref="AC26:AC27"/>
    <mergeCell ref="AD26:AD27"/>
    <mergeCell ref="AE26:AE27"/>
    <mergeCell ref="AF26:AF27"/>
    <mergeCell ref="AG26:AG27"/>
    <mergeCell ref="AH26:AH27"/>
    <mergeCell ref="W26:W27"/>
    <mergeCell ref="X26:X27"/>
    <mergeCell ref="Y26:Y27"/>
    <mergeCell ref="Z26:Z27"/>
    <mergeCell ref="AA26:AA27"/>
    <mergeCell ref="AB26:AB27"/>
    <mergeCell ref="AJ31:AJ32"/>
    <mergeCell ref="AF31:AF32"/>
    <mergeCell ref="AG31:AG32"/>
    <mergeCell ref="AI26:AI27"/>
    <mergeCell ref="H26:H27"/>
    <mergeCell ref="H33:H34"/>
    <mergeCell ref="I33:K34"/>
    <mergeCell ref="L33:N33"/>
    <mergeCell ref="O33:Q33"/>
    <mergeCell ref="R33:T33"/>
    <mergeCell ref="AB31:AB32"/>
    <mergeCell ref="AC31:AC32"/>
    <mergeCell ref="AD31:AD32"/>
    <mergeCell ref="AE31:AE32"/>
    <mergeCell ref="V31:V32"/>
    <mergeCell ref="W31:W32"/>
    <mergeCell ref="X31:X32"/>
    <mergeCell ref="Y31:Y32"/>
    <mergeCell ref="Z31:Z32"/>
    <mergeCell ref="AA31:AA32"/>
    <mergeCell ref="AJ33:AJ34"/>
    <mergeCell ref="C35:F35"/>
    <mergeCell ref="H35:H36"/>
    <mergeCell ref="I35:K35"/>
    <mergeCell ref="L35:N36"/>
    <mergeCell ref="AA33:AA34"/>
    <mergeCell ref="AB33:AB34"/>
    <mergeCell ref="AC33:AC34"/>
    <mergeCell ref="AD33:AD34"/>
    <mergeCell ref="AE33:AE34"/>
    <mergeCell ref="AF33:AF34"/>
    <mergeCell ref="U33:U34"/>
    <mergeCell ref="V33:V34"/>
    <mergeCell ref="W33:W34"/>
    <mergeCell ref="X33:X34"/>
    <mergeCell ref="Y33:Y34"/>
    <mergeCell ref="Z33:Z34"/>
    <mergeCell ref="AJ35:AJ36"/>
    <mergeCell ref="Y35:Y36"/>
    <mergeCell ref="Z35:Z36"/>
    <mergeCell ref="AA35:AA36"/>
    <mergeCell ref="AB35:AB36"/>
    <mergeCell ref="AC35:AC36"/>
    <mergeCell ref="AD35:AD36"/>
    <mergeCell ref="R35:T35"/>
    <mergeCell ref="U35:U36"/>
    <mergeCell ref="V35:V36"/>
    <mergeCell ref="W35:W36"/>
    <mergeCell ref="X35:X36"/>
    <mergeCell ref="AJ37:AJ38"/>
    <mergeCell ref="H39:H40"/>
    <mergeCell ref="I39:K39"/>
    <mergeCell ref="L39:N39"/>
    <mergeCell ref="O39:Q39"/>
    <mergeCell ref="R39:T40"/>
    <mergeCell ref="U39:U40"/>
    <mergeCell ref="V39:V40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J61:AJ62"/>
    <mergeCell ref="AA65:AA66"/>
    <mergeCell ref="AB65:AB66"/>
    <mergeCell ref="AC65:AC66"/>
    <mergeCell ref="AD65:AD66"/>
    <mergeCell ref="AE65:AE66"/>
    <mergeCell ref="AF65:AF66"/>
    <mergeCell ref="AG65:AG66"/>
    <mergeCell ref="AH65:AH66"/>
    <mergeCell ref="AI65:AI66"/>
    <mergeCell ref="AB63:AB64"/>
    <mergeCell ref="AC63:AC64"/>
    <mergeCell ref="AH61:AH62"/>
    <mergeCell ref="AI61:AI62"/>
    <mergeCell ref="AA63:AA64"/>
    <mergeCell ref="AD61:AD62"/>
    <mergeCell ref="AH63:AH64"/>
    <mergeCell ref="AE61:AE62"/>
    <mergeCell ref="AF61:AF62"/>
    <mergeCell ref="AG61:AG62"/>
    <mergeCell ref="AA61:AA62"/>
    <mergeCell ref="AB61:AB62"/>
    <mergeCell ref="AC61:AC62"/>
    <mergeCell ref="AI39:AI40"/>
    <mergeCell ref="AJ39:AJ40"/>
    <mergeCell ref="AC39:AC40"/>
    <mergeCell ref="AD39:AD40"/>
    <mergeCell ref="AE39:AE40"/>
    <mergeCell ref="AF39:AF40"/>
    <mergeCell ref="AG39:AG40"/>
    <mergeCell ref="AH39:AH40"/>
    <mergeCell ref="W39:W40"/>
    <mergeCell ref="X39:X40"/>
    <mergeCell ref="Y39:Y40"/>
    <mergeCell ref="H76:H77"/>
    <mergeCell ref="I76:K76"/>
    <mergeCell ref="I72:K73"/>
    <mergeCell ref="O72:Q72"/>
    <mergeCell ref="U72:U73"/>
    <mergeCell ref="V72:V73"/>
    <mergeCell ref="W72:W73"/>
    <mergeCell ref="X72:X73"/>
    <mergeCell ref="Y72:Y73"/>
    <mergeCell ref="H46:H47"/>
    <mergeCell ref="I46:K47"/>
    <mergeCell ref="L46:N46"/>
    <mergeCell ref="H78:H79"/>
    <mergeCell ref="I78:K78"/>
    <mergeCell ref="L78:N78"/>
    <mergeCell ref="O78:Q78"/>
    <mergeCell ref="R78:T79"/>
    <mergeCell ref="L70:N71"/>
    <mergeCell ref="O70:Q71"/>
    <mergeCell ref="R72:T72"/>
    <mergeCell ref="H72:H73"/>
    <mergeCell ref="H65:H66"/>
    <mergeCell ref="I65:K65"/>
    <mergeCell ref="L65:N65"/>
    <mergeCell ref="O65:Q65"/>
    <mergeCell ref="R65:T66"/>
    <mergeCell ref="O61:Q61"/>
    <mergeCell ref="R61:T61"/>
    <mergeCell ref="H52:H53"/>
    <mergeCell ref="I52:K52"/>
    <mergeCell ref="L52:N52"/>
    <mergeCell ref="O46:Q46"/>
    <mergeCell ref="R46:T46"/>
    <mergeCell ref="L37:N37"/>
    <mergeCell ref="O37:Q38"/>
    <mergeCell ref="U78:U79"/>
    <mergeCell ref="V78:V79"/>
    <mergeCell ref="W78:W79"/>
    <mergeCell ref="X78:X79"/>
    <mergeCell ref="Y78:Y79"/>
    <mergeCell ref="Z78:Z79"/>
    <mergeCell ref="U74:U75"/>
    <mergeCell ref="V74:V75"/>
    <mergeCell ref="W74:W75"/>
    <mergeCell ref="X74:X75"/>
    <mergeCell ref="Y76:Y77"/>
    <mergeCell ref="Z76:Z77"/>
    <mergeCell ref="W57:W58"/>
    <mergeCell ref="X57:X58"/>
    <mergeCell ref="L76:N76"/>
    <mergeCell ref="O76:Q77"/>
    <mergeCell ref="R76:T76"/>
    <mergeCell ref="U76:U77"/>
    <mergeCell ref="V76:V77"/>
    <mergeCell ref="W76:W77"/>
    <mergeCell ref="X76:X77"/>
    <mergeCell ref="L72:N72"/>
    <mergeCell ref="AH78:AH79"/>
    <mergeCell ref="AG76:AG77"/>
    <mergeCell ref="AH76:AH77"/>
    <mergeCell ref="AA78:AA79"/>
    <mergeCell ref="AB78:AB79"/>
    <mergeCell ref="AI78:AI79"/>
    <mergeCell ref="AJ78:AJ79"/>
    <mergeCell ref="AC78:AC79"/>
    <mergeCell ref="AD78:AD79"/>
    <mergeCell ref="AE78:AE79"/>
    <mergeCell ref="AF78:AF79"/>
    <mergeCell ref="AG78:AG79"/>
    <mergeCell ref="AE76:AE77"/>
    <mergeCell ref="AF76:AF77"/>
    <mergeCell ref="AI76:AI77"/>
    <mergeCell ref="AJ76:AJ77"/>
    <mergeCell ref="AA76:AA77"/>
    <mergeCell ref="AB76:AB77"/>
    <mergeCell ref="AC76:AC77"/>
    <mergeCell ref="AD76:AD77"/>
    <mergeCell ref="AI72:AI73"/>
    <mergeCell ref="AJ72:AJ73"/>
    <mergeCell ref="AD72:AD73"/>
    <mergeCell ref="AH72:AH73"/>
    <mergeCell ref="AE72:AE73"/>
    <mergeCell ref="AF72:AF73"/>
    <mergeCell ref="AD70:AD71"/>
    <mergeCell ref="AE70:AE71"/>
    <mergeCell ref="C74:F74"/>
    <mergeCell ref="H74:H75"/>
    <mergeCell ref="I74:K74"/>
    <mergeCell ref="L74:N75"/>
    <mergeCell ref="O74:Q74"/>
    <mergeCell ref="R74:T74"/>
    <mergeCell ref="AJ74:AJ75"/>
    <mergeCell ref="AI74:AI75"/>
    <mergeCell ref="AA74:AA75"/>
    <mergeCell ref="AB74:AB75"/>
    <mergeCell ref="AG74:AG75"/>
    <mergeCell ref="AH74:AH75"/>
    <mergeCell ref="AD74:AD75"/>
    <mergeCell ref="AE74:AE75"/>
    <mergeCell ref="AF74:AF75"/>
    <mergeCell ref="Y74:Y75"/>
    <mergeCell ref="AC74:AC75"/>
    <mergeCell ref="AA70:AA71"/>
    <mergeCell ref="AB70:AB71"/>
    <mergeCell ref="AC70:AC71"/>
    <mergeCell ref="AA72:AA73"/>
    <mergeCell ref="AB72:AB73"/>
    <mergeCell ref="AC72:AC73"/>
    <mergeCell ref="AG72:AG73"/>
    <mergeCell ref="Z72:Z73"/>
    <mergeCell ref="AF70:AF71"/>
    <mergeCell ref="AG70:AG71"/>
    <mergeCell ref="Z74:Z75"/>
    <mergeCell ref="AI70:AI71"/>
    <mergeCell ref="AJ70:AJ71"/>
    <mergeCell ref="Z70:Z71"/>
    <mergeCell ref="AH70:AH71"/>
    <mergeCell ref="U65:U66"/>
    <mergeCell ref="AF63:AF64"/>
    <mergeCell ref="AG63:AG64"/>
    <mergeCell ref="AI63:AI64"/>
    <mergeCell ref="AJ63:AJ64"/>
    <mergeCell ref="AJ65:AJ66"/>
    <mergeCell ref="W63:W64"/>
    <mergeCell ref="X63:X64"/>
    <mergeCell ref="Y63:Y64"/>
    <mergeCell ref="Z63:Z64"/>
    <mergeCell ref="V65:V66"/>
    <mergeCell ref="R70:T71"/>
    <mergeCell ref="U70:U71"/>
    <mergeCell ref="V70:V71"/>
    <mergeCell ref="W70:W71"/>
    <mergeCell ref="X70:X71"/>
    <mergeCell ref="Y70:Y71"/>
    <mergeCell ref="H63:H64"/>
    <mergeCell ref="I63:K63"/>
    <mergeCell ref="L63:N63"/>
    <mergeCell ref="O63:Q64"/>
    <mergeCell ref="R63:T63"/>
    <mergeCell ref="U63:U64"/>
    <mergeCell ref="H70:H71"/>
    <mergeCell ref="I70:K71"/>
    <mergeCell ref="U61:U62"/>
    <mergeCell ref="V61:V62"/>
    <mergeCell ref="W61:W62"/>
    <mergeCell ref="X61:X62"/>
    <mergeCell ref="Y61:Y62"/>
    <mergeCell ref="Z61:Z62"/>
    <mergeCell ref="W65:W66"/>
    <mergeCell ref="X65:X66"/>
    <mergeCell ref="Y65:Y66"/>
    <mergeCell ref="Z65:Z66"/>
    <mergeCell ref="V63:V64"/>
    <mergeCell ref="AD63:AD64"/>
    <mergeCell ref="AE63:AE64"/>
    <mergeCell ref="AI59:AI60"/>
    <mergeCell ref="AJ59:AJ60"/>
    <mergeCell ref="I59:K60"/>
    <mergeCell ref="L59:N59"/>
    <mergeCell ref="AH57:AH58"/>
    <mergeCell ref="AI57:AI58"/>
    <mergeCell ref="AG57:AG58"/>
    <mergeCell ref="AE57:AE58"/>
    <mergeCell ref="AD57:AD58"/>
    <mergeCell ref="AA59:AA60"/>
    <mergeCell ref="AB59:AB60"/>
    <mergeCell ref="AC59:AC60"/>
    <mergeCell ref="AD59:AD60"/>
    <mergeCell ref="R57:T58"/>
    <mergeCell ref="AE59:AE60"/>
    <mergeCell ref="AF59:AF60"/>
    <mergeCell ref="AG59:AG60"/>
    <mergeCell ref="U57:U58"/>
    <mergeCell ref="V57:V58"/>
    <mergeCell ref="R59:T59"/>
    <mergeCell ref="AJ57:AJ58"/>
    <mergeCell ref="U59:U60"/>
    <mergeCell ref="O52:Q52"/>
    <mergeCell ref="R52:T53"/>
    <mergeCell ref="U52:U53"/>
    <mergeCell ref="V52:V53"/>
    <mergeCell ref="W52:W53"/>
    <mergeCell ref="X52:X53"/>
    <mergeCell ref="Y52:Y53"/>
    <mergeCell ref="Z52:Z53"/>
    <mergeCell ref="AH59:AH60"/>
    <mergeCell ref="V59:V60"/>
    <mergeCell ref="W59:W60"/>
    <mergeCell ref="X59:X60"/>
    <mergeCell ref="Y59:Y60"/>
    <mergeCell ref="Z59:Z60"/>
    <mergeCell ref="C61:F61"/>
    <mergeCell ref="H61:H62"/>
    <mergeCell ref="I61:K61"/>
    <mergeCell ref="L61:N62"/>
    <mergeCell ref="H59:H60"/>
    <mergeCell ref="H57:H58"/>
    <mergeCell ref="I57:K58"/>
    <mergeCell ref="L57:N58"/>
    <mergeCell ref="O57:Q58"/>
    <mergeCell ref="B58:E58"/>
    <mergeCell ref="B60:E60"/>
    <mergeCell ref="B59:E59"/>
    <mergeCell ref="O59:Q59"/>
    <mergeCell ref="AC57:AC58"/>
    <mergeCell ref="Y57:Y58"/>
    <mergeCell ref="AF57:AF58"/>
    <mergeCell ref="AG48:AG49"/>
    <mergeCell ref="AJ48:AJ49"/>
    <mergeCell ref="AH50:AH51"/>
    <mergeCell ref="AI50:AI51"/>
    <mergeCell ref="AE52:AE53"/>
    <mergeCell ref="AF52:AF53"/>
    <mergeCell ref="AG52:AG53"/>
    <mergeCell ref="AH52:AH53"/>
    <mergeCell ref="AI52:AI53"/>
    <mergeCell ref="AJ52:AJ53"/>
    <mergeCell ref="AA52:AA53"/>
    <mergeCell ref="AB52:AB53"/>
    <mergeCell ref="AC52:AC53"/>
    <mergeCell ref="AD52:AD53"/>
    <mergeCell ref="AJ50:AJ51"/>
    <mergeCell ref="Z57:Z58"/>
    <mergeCell ref="AA57:AA58"/>
    <mergeCell ref="AB57:AB58"/>
    <mergeCell ref="X48:X49"/>
    <mergeCell ref="AJ46:AJ47"/>
    <mergeCell ref="C48:F48"/>
    <mergeCell ref="H48:H49"/>
    <mergeCell ref="I48:K48"/>
    <mergeCell ref="L48:N49"/>
    <mergeCell ref="AB50:AB51"/>
    <mergeCell ref="AC50:AC51"/>
    <mergeCell ref="AD50:AD51"/>
    <mergeCell ref="AE50:AE51"/>
    <mergeCell ref="AF50:AF51"/>
    <mergeCell ref="AG50:AG51"/>
    <mergeCell ref="V50:V51"/>
    <mergeCell ref="W50:W51"/>
    <mergeCell ref="X50:X51"/>
    <mergeCell ref="Y50:Y51"/>
    <mergeCell ref="Z50:Z51"/>
    <mergeCell ref="AA50:AA51"/>
    <mergeCell ref="H50:H51"/>
    <mergeCell ref="I50:K50"/>
    <mergeCell ref="L50:N50"/>
    <mergeCell ref="O50:Q51"/>
    <mergeCell ref="R50:T50"/>
    <mergeCell ref="U50:U51"/>
    <mergeCell ref="AD46:AD47"/>
    <mergeCell ref="AE46:AE47"/>
    <mergeCell ref="Y48:Y49"/>
    <mergeCell ref="Z48:Z49"/>
    <mergeCell ref="AA48:AA49"/>
    <mergeCell ref="AB48:AB49"/>
    <mergeCell ref="AC48:AC49"/>
    <mergeCell ref="AD48:AD49"/>
    <mergeCell ref="AF46:AF47"/>
    <mergeCell ref="U46:U47"/>
    <mergeCell ref="V46:V47"/>
    <mergeCell ref="W46:W47"/>
    <mergeCell ref="O48:Q48"/>
    <mergeCell ref="R48:T48"/>
    <mergeCell ref="U48:U49"/>
    <mergeCell ref="V48:V49"/>
    <mergeCell ref="W48:W49"/>
    <mergeCell ref="AJ44:AJ45"/>
    <mergeCell ref="V44:V45"/>
    <mergeCell ref="W44:W45"/>
    <mergeCell ref="AG46:AG47"/>
    <mergeCell ref="AH46:AH47"/>
    <mergeCell ref="AI46:AI47"/>
    <mergeCell ref="AH48:AH49"/>
    <mergeCell ref="AI48:AI49"/>
    <mergeCell ref="AE48:AE49"/>
    <mergeCell ref="AF48:AF49"/>
    <mergeCell ref="X46:X47"/>
    <mergeCell ref="Y46:Y47"/>
    <mergeCell ref="Z46:Z47"/>
    <mergeCell ref="AA46:AA47"/>
    <mergeCell ref="AB46:AB47"/>
    <mergeCell ref="AC46:AC47"/>
    <mergeCell ref="H44:H45"/>
    <mergeCell ref="I44:K45"/>
    <mergeCell ref="L44:N45"/>
    <mergeCell ref="AC44:AC45"/>
    <mergeCell ref="AD44:AD45"/>
    <mergeCell ref="AE44:AE45"/>
    <mergeCell ref="AF44:AF45"/>
    <mergeCell ref="AG44:AG45"/>
    <mergeCell ref="O44:Q45"/>
    <mergeCell ref="R44:T45"/>
    <mergeCell ref="U44:U45"/>
    <mergeCell ref="X44:X45"/>
    <mergeCell ref="AB44:AB45"/>
    <mergeCell ref="B32:E32"/>
    <mergeCell ref="AH44:AH45"/>
    <mergeCell ref="AI44:AI45"/>
    <mergeCell ref="AH37:AH38"/>
    <mergeCell ref="AI37:AI38"/>
    <mergeCell ref="R37:T37"/>
    <mergeCell ref="U37:U38"/>
    <mergeCell ref="AE35:AE36"/>
    <mergeCell ref="AF35:AF36"/>
    <mergeCell ref="AG35:AG36"/>
    <mergeCell ref="AH35:AH36"/>
    <mergeCell ref="AI35:AI36"/>
    <mergeCell ref="AG33:AG34"/>
    <mergeCell ref="AH33:AH34"/>
    <mergeCell ref="AI33:AI34"/>
    <mergeCell ref="AH31:AH32"/>
    <mergeCell ref="AI31:AI32"/>
    <mergeCell ref="Z39:Z40"/>
    <mergeCell ref="AA39:AA40"/>
    <mergeCell ref="AB39:AB40"/>
    <mergeCell ref="AA37:AA38"/>
    <mergeCell ref="H37:H38"/>
    <mergeCell ref="I37:K37"/>
    <mergeCell ref="O35:Q35"/>
    <mergeCell ref="B19:E19"/>
    <mergeCell ref="B18:E18"/>
    <mergeCell ref="A9:B9"/>
    <mergeCell ref="Y44:Y45"/>
    <mergeCell ref="Z44:Z45"/>
    <mergeCell ref="AA44:AA45"/>
    <mergeCell ref="O5:Q6"/>
    <mergeCell ref="L5:N6"/>
    <mergeCell ref="I5:K6"/>
    <mergeCell ref="H5:H6"/>
    <mergeCell ref="L24:N24"/>
    <mergeCell ref="O24:Q25"/>
    <mergeCell ref="R24:T24"/>
    <mergeCell ref="U24:U25"/>
    <mergeCell ref="O22:Q22"/>
    <mergeCell ref="R22:T22"/>
    <mergeCell ref="U22:U23"/>
    <mergeCell ref="V22:V23"/>
    <mergeCell ref="W22:W23"/>
    <mergeCell ref="X22:X23"/>
    <mergeCell ref="L11:N11"/>
    <mergeCell ref="A30:F30"/>
    <mergeCell ref="B34:E34"/>
    <mergeCell ref="B33:E33"/>
    <mergeCell ref="A1:AB2"/>
    <mergeCell ref="A22:B22"/>
    <mergeCell ref="A35:B35"/>
    <mergeCell ref="A48:B48"/>
    <mergeCell ref="A61:B61"/>
    <mergeCell ref="A74:B74"/>
    <mergeCell ref="A17:F17"/>
    <mergeCell ref="B57:E57"/>
    <mergeCell ref="A56:F56"/>
    <mergeCell ref="B73:E73"/>
    <mergeCell ref="B72:E72"/>
    <mergeCell ref="B71:E71"/>
    <mergeCell ref="B70:E70"/>
    <mergeCell ref="A69:F69"/>
    <mergeCell ref="B31:E31"/>
    <mergeCell ref="B47:E47"/>
    <mergeCell ref="B46:E46"/>
    <mergeCell ref="B45:E45"/>
    <mergeCell ref="B44:E44"/>
    <mergeCell ref="A43:F43"/>
    <mergeCell ref="B6:E6"/>
    <mergeCell ref="B5:E5"/>
    <mergeCell ref="B21:E21"/>
    <mergeCell ref="B20:E20"/>
  </mergeCells>
  <phoneticPr fontId="22"/>
  <dataValidations count="1">
    <dataValidation imeMode="off" allowBlank="1" showInputMessage="1" showErrorMessage="1" sqref="I20 R24 R22 O22 M21:T21 R20 O20 M27:Q27 M25:N25 J25:K25 O26 I22:I27 J27:K27 J23:K23 R25:T25 O23:T23 R26 O24 L24:L27 L20:L22 I33 R37 R35 O35 M34:T34 R33 O33 M40:Q40 M38:N38 J38:K38 O39 I35:I40 J40:K40 J36:K36 R38:T38 O36:T36 R39 O37 L37:L40 L33:L35 I59 R63 R61 O61 M60:T60 R59 O59 M66:Q66 M64:N64 J64:K64 O65 I61:I66 J66:K66 J62:K62 R64:T64 O62:T62 R65 O63 L63:L66 L59:L61 I46 I72 R50 R48 O48 M47:T47 R46 O46 M53:Q53 M51:N51 J51:K51 O52 I48:I53 J53:K53 J49:K49 R51:T51 O49:T49 R52 O50 L50:L53 L46:L48 R76 R74 O74 M73:T73 R72 O72 M79:Q79 M77:N77 J77:K77 O78 I74:I79 J79:K79 J75:K75 R77:T77 O75:T75 R78 O76 L76:L79 L72:L74 I7 R11 R9 O9 M8:T8 R7 O7 M14:Q14 M12:N12 J12:K12 O13 I9:I14 J14:K14 J10:K10 R12:T12 O10:T10 R13 O11 L11:L14 L7:L9"/>
  </dataValidations>
  <printOptions horizontalCentered="1" verticalCentered="1"/>
  <pageMargins left="0" right="0" top="0" bottom="0" header="0" footer="0"/>
  <pageSetup paperSize="9" scale="6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view="pageBreakPreview" zoomScale="70" zoomScaleNormal="100" zoomScaleSheetLayoutView="70" workbookViewId="0">
      <selection activeCell="H28" sqref="H28"/>
    </sheetView>
  </sheetViews>
  <sheetFormatPr defaultRowHeight="13.5"/>
  <cols>
    <col min="1" max="1" width="9" style="23"/>
    <col min="2" max="2" width="12.5" style="23" customWidth="1"/>
    <col min="3" max="5" width="6.25" style="23" customWidth="1"/>
    <col min="6" max="6" width="12.5" style="23" customWidth="1"/>
    <col min="7" max="7" width="9" style="23"/>
    <col min="8" max="8" width="12.375" style="23" customWidth="1"/>
    <col min="9" max="28" width="4.125" style="23" customWidth="1"/>
    <col min="29" max="16384" width="9" style="23"/>
  </cols>
  <sheetData>
    <row r="1" spans="1:38" ht="14.25" customHeight="1">
      <c r="A1" s="66" t="s">
        <v>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34"/>
    </row>
    <row r="2" spans="1:38" ht="14.2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34"/>
    </row>
    <row r="3" spans="1:38" ht="8.25" customHeight="1" thickBot="1"/>
    <row r="4" spans="1:38" ht="18" customHeight="1" thickBot="1">
      <c r="A4" s="69" t="s">
        <v>19</v>
      </c>
      <c r="B4" s="70"/>
      <c r="C4" s="70"/>
      <c r="D4" s="70"/>
      <c r="E4" s="70"/>
      <c r="F4" s="71"/>
      <c r="G4" s="4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18" customHeight="1">
      <c r="A5" s="62">
        <v>1</v>
      </c>
      <c r="B5" s="129" t="s">
        <v>79</v>
      </c>
      <c r="C5" s="130"/>
      <c r="D5" s="130"/>
      <c r="E5" s="130"/>
      <c r="F5" s="131"/>
      <c r="G5" s="4"/>
      <c r="H5" s="88"/>
      <c r="I5" s="153" t="str">
        <f>B5</f>
        <v>鹿島アントラーズFC</v>
      </c>
      <c r="J5" s="154"/>
      <c r="K5" s="155"/>
      <c r="L5" s="176" t="s">
        <v>95</v>
      </c>
      <c r="M5" s="177"/>
      <c r="N5" s="178"/>
      <c r="O5" s="182" t="s">
        <v>98</v>
      </c>
      <c r="P5" s="183"/>
      <c r="Q5" s="184"/>
      <c r="R5" s="153" t="str">
        <f>B8</f>
        <v>レジスタFC</v>
      </c>
      <c r="S5" s="154"/>
      <c r="T5" s="155"/>
      <c r="U5" s="80" t="s">
        <v>0</v>
      </c>
      <c r="V5" s="80" t="s">
        <v>1</v>
      </c>
      <c r="W5" s="80" t="s">
        <v>2</v>
      </c>
      <c r="X5" s="80" t="s">
        <v>3</v>
      </c>
      <c r="Y5" s="80" t="s">
        <v>4</v>
      </c>
      <c r="Z5" s="80" t="s">
        <v>5</v>
      </c>
      <c r="AA5" s="80" t="s">
        <v>6</v>
      </c>
      <c r="AB5" s="109" t="s">
        <v>7</v>
      </c>
      <c r="AC5" s="100" t="s">
        <v>0</v>
      </c>
      <c r="AD5" s="100" t="s">
        <v>1</v>
      </c>
      <c r="AE5" s="100" t="s">
        <v>2</v>
      </c>
      <c r="AF5" s="100" t="s">
        <v>3</v>
      </c>
      <c r="AG5" s="100" t="s">
        <v>4</v>
      </c>
      <c r="AH5" s="100" t="s">
        <v>5</v>
      </c>
      <c r="AI5" s="100" t="s">
        <v>6</v>
      </c>
      <c r="AJ5" s="100" t="s">
        <v>7</v>
      </c>
      <c r="AK5" s="25"/>
      <c r="AL5" s="25"/>
    </row>
    <row r="6" spans="1:38" ht="18" customHeight="1" thickBot="1">
      <c r="A6" s="2">
        <v>2</v>
      </c>
      <c r="B6" s="129" t="s">
        <v>93</v>
      </c>
      <c r="C6" s="130"/>
      <c r="D6" s="130"/>
      <c r="E6" s="130"/>
      <c r="F6" s="131"/>
      <c r="G6" s="4"/>
      <c r="H6" s="89"/>
      <c r="I6" s="156"/>
      <c r="J6" s="157"/>
      <c r="K6" s="158"/>
      <c r="L6" s="179"/>
      <c r="M6" s="180"/>
      <c r="N6" s="181"/>
      <c r="O6" s="185"/>
      <c r="P6" s="186"/>
      <c r="Q6" s="187"/>
      <c r="R6" s="156"/>
      <c r="S6" s="157"/>
      <c r="T6" s="158"/>
      <c r="U6" s="81"/>
      <c r="V6" s="81"/>
      <c r="W6" s="81"/>
      <c r="X6" s="81"/>
      <c r="Y6" s="81"/>
      <c r="Z6" s="81"/>
      <c r="AA6" s="81"/>
      <c r="AB6" s="110"/>
      <c r="AC6" s="100"/>
      <c r="AD6" s="100"/>
      <c r="AE6" s="100"/>
      <c r="AF6" s="100"/>
      <c r="AG6" s="100"/>
      <c r="AH6" s="100"/>
      <c r="AI6" s="100"/>
      <c r="AJ6" s="100"/>
      <c r="AK6" s="25"/>
      <c r="AL6" s="25"/>
    </row>
    <row r="7" spans="1:38" ht="18" customHeight="1" thickTop="1">
      <c r="A7" s="2">
        <v>3</v>
      </c>
      <c r="B7" s="129" t="s">
        <v>96</v>
      </c>
      <c r="C7" s="130"/>
      <c r="D7" s="130"/>
      <c r="E7" s="130"/>
      <c r="F7" s="131"/>
      <c r="G7" s="4"/>
      <c r="H7" s="141" t="str">
        <f>I5</f>
        <v>鹿島アントラーズFC</v>
      </c>
      <c r="I7" s="123"/>
      <c r="J7" s="124"/>
      <c r="K7" s="125"/>
      <c r="L7" s="117" t="str">
        <f>IF(L8="","",IF(L8-N8&gt;=1,"○",IF(L8-N8&lt;=-1,"●",IF(L8="","",IF(L8-N8=0,"△","")))))</f>
        <v>○</v>
      </c>
      <c r="M7" s="118"/>
      <c r="N7" s="119"/>
      <c r="O7" s="117" t="str">
        <f>IF(O8="","",IF(O8-Q8&gt;=1,"○",IF(O8-Q8&lt;=-1,"●",IF(O8="","",IF(O8-Q8=0,"△","")))))</f>
        <v>○</v>
      </c>
      <c r="P7" s="118"/>
      <c r="Q7" s="119"/>
      <c r="R7" s="117" t="str">
        <f>IF(R8="","",IF(R8-T8&gt;=1,"○",IF(R8-T8&lt;=-1,"●",IF(R8="","",IF(R8-T8=0,"△","")))))</f>
        <v>●</v>
      </c>
      <c r="S7" s="118"/>
      <c r="T7" s="119"/>
      <c r="U7" s="151">
        <v>2</v>
      </c>
      <c r="V7" s="151">
        <v>1</v>
      </c>
      <c r="W7" s="151">
        <v>0</v>
      </c>
      <c r="X7" s="151">
        <v>6</v>
      </c>
      <c r="Y7" s="151">
        <v>5</v>
      </c>
      <c r="Z7" s="151">
        <v>1</v>
      </c>
      <c r="AA7" s="151">
        <v>6</v>
      </c>
      <c r="AB7" s="112">
        <f>+AK8</f>
        <v>2</v>
      </c>
      <c r="AC7" s="101">
        <f>COUNTIF($I7:$T7,"○")</f>
        <v>2</v>
      </c>
      <c r="AD7" s="101">
        <f>COUNTIF($I7:$T7,"●")</f>
        <v>1</v>
      </c>
      <c r="AE7" s="101">
        <f>COUNTIF($I7:$T7,"△")</f>
        <v>0</v>
      </c>
      <c r="AF7" s="101">
        <f>SUM(I8,L8,O8,R8)</f>
        <v>6</v>
      </c>
      <c r="AG7" s="101">
        <f>SUM(K8,N8,Q8,T8)</f>
        <v>5</v>
      </c>
      <c r="AH7" s="101">
        <f>+AF7-AG7</f>
        <v>1</v>
      </c>
      <c r="AI7" s="101">
        <f>AC7*3+AE7</f>
        <v>6</v>
      </c>
      <c r="AJ7" s="101">
        <f>+AK8</f>
        <v>2</v>
      </c>
      <c r="AK7" s="25"/>
      <c r="AL7" s="25"/>
    </row>
    <row r="8" spans="1:38" ht="18" customHeight="1" thickBot="1">
      <c r="A8" s="62">
        <v>4</v>
      </c>
      <c r="B8" s="132" t="s">
        <v>80</v>
      </c>
      <c r="C8" s="133"/>
      <c r="D8" s="133"/>
      <c r="E8" s="133"/>
      <c r="F8" s="134"/>
      <c r="G8" s="4"/>
      <c r="H8" s="140"/>
      <c r="I8" s="96"/>
      <c r="J8" s="97"/>
      <c r="K8" s="98"/>
      <c r="L8" s="26">
        <f>IF(C10="","",C10)</f>
        <v>1</v>
      </c>
      <c r="M8" s="27" t="str">
        <f>IF(L8="","","-")</f>
        <v>-</v>
      </c>
      <c r="N8" s="28">
        <f>IF(E10="","",E10)</f>
        <v>0</v>
      </c>
      <c r="O8" s="26">
        <f>IF(C12="","",C12)</f>
        <v>3</v>
      </c>
      <c r="P8" s="27" t="str">
        <f>IF(O8="","","-")</f>
        <v>-</v>
      </c>
      <c r="Q8" s="28">
        <f>IF(E12="","",E12)</f>
        <v>1</v>
      </c>
      <c r="R8" s="26">
        <f>IF(C14="","",C14)</f>
        <v>2</v>
      </c>
      <c r="S8" s="27" t="str">
        <f>IF(R8="","","-")</f>
        <v>-</v>
      </c>
      <c r="T8" s="28">
        <f>IF(E14="","",E14)</f>
        <v>4</v>
      </c>
      <c r="U8" s="147"/>
      <c r="V8" s="147"/>
      <c r="W8" s="147"/>
      <c r="X8" s="147"/>
      <c r="Y8" s="147"/>
      <c r="Z8" s="147"/>
      <c r="AA8" s="147"/>
      <c r="AB8" s="103"/>
      <c r="AC8" s="101"/>
      <c r="AD8" s="101"/>
      <c r="AE8" s="101"/>
      <c r="AF8" s="101"/>
      <c r="AG8" s="101"/>
      <c r="AH8" s="101"/>
      <c r="AI8" s="101"/>
      <c r="AJ8" s="101"/>
      <c r="AK8" s="25">
        <f>IF(AL8=0,"",RANK(AL8,$AL$7:$AL$14))</f>
        <v>2</v>
      </c>
      <c r="AL8" s="25">
        <f>AC7*10000+AE7*100+AF7</f>
        <v>20006</v>
      </c>
    </row>
    <row r="9" spans="1:38" ht="18" customHeight="1" thickTop="1" thickBot="1">
      <c r="A9" s="67" t="s">
        <v>17</v>
      </c>
      <c r="B9" s="68"/>
      <c r="C9" s="113" t="s">
        <v>33</v>
      </c>
      <c r="D9" s="114"/>
      <c r="E9" s="114"/>
      <c r="F9" s="115"/>
      <c r="G9" s="4"/>
      <c r="H9" s="173" t="s">
        <v>94</v>
      </c>
      <c r="I9" s="90" t="str">
        <f>IF(I10="","",IF(I10-K10&gt;=1,"○",IF(I10-K10&lt;=-1,"●",IF(I10="","",IF(I10-K10=0,"△","")))))</f>
        <v>●</v>
      </c>
      <c r="J9" s="91"/>
      <c r="K9" s="92"/>
      <c r="L9" s="93"/>
      <c r="M9" s="94"/>
      <c r="N9" s="95"/>
      <c r="O9" s="90" t="str">
        <f>IF(O10="","",IF(O10-Q10&gt;=1,"○",IF(O10-Q10&lt;=-1,"●",IF(O10="","",IF(O10-Q10=0,"△","")))))</f>
        <v>●</v>
      </c>
      <c r="P9" s="91"/>
      <c r="Q9" s="92"/>
      <c r="R9" s="90" t="str">
        <f>IF(R10="","",IF(R10-T10&gt;=1,"○",IF(R10-T10&lt;=-1,"●",IF(R10="","",IF(R10-T10=0,"△","")))))</f>
        <v>●</v>
      </c>
      <c r="S9" s="91"/>
      <c r="T9" s="92"/>
      <c r="U9" s="127">
        <v>0</v>
      </c>
      <c r="V9" s="127">
        <v>3</v>
      </c>
      <c r="W9" s="127">
        <v>0</v>
      </c>
      <c r="X9" s="127">
        <v>1</v>
      </c>
      <c r="Y9" s="127">
        <v>12</v>
      </c>
      <c r="Z9" s="127">
        <v>-11</v>
      </c>
      <c r="AA9" s="127">
        <v>0</v>
      </c>
      <c r="AB9" s="103">
        <f t="shared" ref="AB9" si="0">+AK10</f>
        <v>4</v>
      </c>
      <c r="AC9" s="101">
        <f>COUNTIF($I9:$T9,"○")</f>
        <v>0</v>
      </c>
      <c r="AD9" s="101">
        <f>COUNTIF($I9:$T9,"●")</f>
        <v>3</v>
      </c>
      <c r="AE9" s="101">
        <f>COUNTIF($I9:$T9,"△")</f>
        <v>0</v>
      </c>
      <c r="AF9" s="101">
        <f>SUM(I10,L10,O10,R10)</f>
        <v>1</v>
      </c>
      <c r="AG9" s="101">
        <f>SUM(K10,N10,Q10,T10)</f>
        <v>12</v>
      </c>
      <c r="AH9" s="101">
        <f>+AF9-AG9</f>
        <v>-11</v>
      </c>
      <c r="AI9" s="101">
        <f>AC9*3+AE9</f>
        <v>0</v>
      </c>
      <c r="AJ9" s="101">
        <f>+AK10</f>
        <v>4</v>
      </c>
      <c r="AK9" s="25"/>
      <c r="AL9" s="25"/>
    </row>
    <row r="10" spans="1:38" ht="18" customHeight="1" thickTop="1">
      <c r="A10" s="6">
        <v>0.375</v>
      </c>
      <c r="B10" s="7" t="str">
        <f>B5</f>
        <v>鹿島アントラーズFC</v>
      </c>
      <c r="C10" s="8">
        <v>1</v>
      </c>
      <c r="D10" s="7" t="s">
        <v>8</v>
      </c>
      <c r="E10" s="8">
        <v>0</v>
      </c>
      <c r="F10" s="9" t="str">
        <f>B6</f>
        <v>1FC川越水上公園</v>
      </c>
      <c r="G10" s="4"/>
      <c r="H10" s="174"/>
      <c r="I10" s="26">
        <f>IF(N8="","",+N8)</f>
        <v>0</v>
      </c>
      <c r="J10" s="27" t="str">
        <f>IF(I10="","","-")</f>
        <v>-</v>
      </c>
      <c r="K10" s="28">
        <f>+L8</f>
        <v>1</v>
      </c>
      <c r="L10" s="96"/>
      <c r="M10" s="97"/>
      <c r="N10" s="98"/>
      <c r="O10" s="26">
        <f>IF(C15="","",C15)</f>
        <v>1</v>
      </c>
      <c r="P10" s="27" t="str">
        <f>IF(O10="","","-")</f>
        <v>-</v>
      </c>
      <c r="Q10" s="28">
        <f>IF(E15="","",E15)</f>
        <v>3</v>
      </c>
      <c r="R10" s="26">
        <f>IF(C13="","",C13)</f>
        <v>0</v>
      </c>
      <c r="S10" s="27" t="str">
        <f>IF(R10="","","-")</f>
        <v>-</v>
      </c>
      <c r="T10" s="28">
        <f>IF(E13="","",E13)</f>
        <v>8</v>
      </c>
      <c r="U10" s="147"/>
      <c r="V10" s="147"/>
      <c r="W10" s="147"/>
      <c r="X10" s="147"/>
      <c r="Y10" s="147"/>
      <c r="Z10" s="147"/>
      <c r="AA10" s="147"/>
      <c r="AB10" s="103"/>
      <c r="AC10" s="101"/>
      <c r="AD10" s="101"/>
      <c r="AE10" s="101"/>
      <c r="AF10" s="101"/>
      <c r="AG10" s="101"/>
      <c r="AH10" s="101"/>
      <c r="AI10" s="101"/>
      <c r="AJ10" s="101"/>
      <c r="AK10" s="25">
        <f>IF(AL10=0,"",RANK(AL10,$AL$7:$AL$14))</f>
        <v>4</v>
      </c>
      <c r="AL10" s="25">
        <f>AC9*10000+AE9*100+AF9</f>
        <v>1</v>
      </c>
    </row>
    <row r="11" spans="1:38" ht="18" customHeight="1">
      <c r="A11" s="10">
        <v>0.39930555555555558</v>
      </c>
      <c r="B11" s="11" t="str">
        <f>B7</f>
        <v>新座片山FC少年団</v>
      </c>
      <c r="C11" s="12">
        <v>1</v>
      </c>
      <c r="D11" s="11" t="s">
        <v>8</v>
      </c>
      <c r="E11" s="12">
        <v>2</v>
      </c>
      <c r="F11" s="13" t="str">
        <f>B8</f>
        <v>レジスタFC</v>
      </c>
      <c r="G11" s="29"/>
      <c r="H11" s="149" t="s">
        <v>97</v>
      </c>
      <c r="I11" s="90" t="str">
        <f>IF(I12="","",IF(I12-K12&gt;=1,"○",IF(I12-K12&lt;=-1,"●",IF(I12="","",IF(I12-K12=0,"△","")))))</f>
        <v>●</v>
      </c>
      <c r="J11" s="91"/>
      <c r="K11" s="92"/>
      <c r="L11" s="90" t="str">
        <f>IF(L12="","",IF(L12-N12&gt;=1,"○",IF(L12-N12&lt;=-1,"●",IF(L12="","",IF(L12-N12=0,"△","")))))</f>
        <v>○</v>
      </c>
      <c r="M11" s="91"/>
      <c r="N11" s="92"/>
      <c r="O11" s="93"/>
      <c r="P11" s="94"/>
      <c r="Q11" s="95"/>
      <c r="R11" s="90" t="str">
        <f>IF(R12="","",IF(R12-T12&gt;=1,"○",IF(R12-T12&lt;=-1,"●",IF(R12="","",IF(R12-T12=0,"△","")))))</f>
        <v>●</v>
      </c>
      <c r="S11" s="91"/>
      <c r="T11" s="92"/>
      <c r="U11" s="127">
        <v>1</v>
      </c>
      <c r="V11" s="127">
        <v>2</v>
      </c>
      <c r="W11" s="127">
        <v>0</v>
      </c>
      <c r="X11" s="127">
        <v>5</v>
      </c>
      <c r="Y11" s="127">
        <v>6</v>
      </c>
      <c r="Z11" s="127">
        <v>-1</v>
      </c>
      <c r="AA11" s="127">
        <v>3</v>
      </c>
      <c r="AB11" s="103">
        <f t="shared" ref="AB11:AB13" si="1">+AK12</f>
        <v>3</v>
      </c>
      <c r="AC11" s="101">
        <f>COUNTIF($I11:$T11,"○")</f>
        <v>1</v>
      </c>
      <c r="AD11" s="101">
        <f>COUNTIF($I11:$T11,"●")</f>
        <v>2</v>
      </c>
      <c r="AE11" s="101">
        <f>COUNTIF($I11:$T11,"△")</f>
        <v>0</v>
      </c>
      <c r="AF11" s="101">
        <f>SUM(I12,L12,O12,R12)</f>
        <v>5</v>
      </c>
      <c r="AG11" s="101">
        <f>SUM(K12,N12,Q12,T12)</f>
        <v>6</v>
      </c>
      <c r="AH11" s="101">
        <f>+AF11-AG11</f>
        <v>-1</v>
      </c>
      <c r="AI11" s="101">
        <f>AC11*3+AE11</f>
        <v>3</v>
      </c>
      <c r="AJ11" s="101">
        <f>+AK12</f>
        <v>3</v>
      </c>
      <c r="AK11" s="25"/>
      <c r="AL11" s="25"/>
    </row>
    <row r="12" spans="1:38" ht="18" customHeight="1">
      <c r="A12" s="14">
        <v>0.43402777777777773</v>
      </c>
      <c r="B12" s="11" t="str">
        <f>B10</f>
        <v>鹿島アントラーズFC</v>
      </c>
      <c r="C12" s="12">
        <v>3</v>
      </c>
      <c r="D12" s="11" t="s">
        <v>8</v>
      </c>
      <c r="E12" s="12">
        <v>1</v>
      </c>
      <c r="F12" s="13" t="str">
        <f>B11</f>
        <v>新座片山FC少年団</v>
      </c>
      <c r="G12" s="29"/>
      <c r="H12" s="150"/>
      <c r="I12" s="26">
        <f>IF(Q8="","",+Q8)</f>
        <v>1</v>
      </c>
      <c r="J12" s="27" t="str">
        <f>IF(I12="","","-")</f>
        <v>-</v>
      </c>
      <c r="K12" s="28">
        <f>O8</f>
        <v>3</v>
      </c>
      <c r="L12" s="26">
        <f>IF(Q10="","",Q10)</f>
        <v>3</v>
      </c>
      <c r="M12" s="27" t="str">
        <f>IF(L12="","","-")</f>
        <v>-</v>
      </c>
      <c r="N12" s="28">
        <f>O10</f>
        <v>1</v>
      </c>
      <c r="O12" s="96"/>
      <c r="P12" s="97"/>
      <c r="Q12" s="98"/>
      <c r="R12" s="26">
        <f>IF(C11="","",C11)</f>
        <v>1</v>
      </c>
      <c r="S12" s="27" t="str">
        <f>IF(R12="","","-")</f>
        <v>-</v>
      </c>
      <c r="T12" s="28">
        <f>IF(E11="","",E11)</f>
        <v>2</v>
      </c>
      <c r="U12" s="147"/>
      <c r="V12" s="147"/>
      <c r="W12" s="147"/>
      <c r="X12" s="147"/>
      <c r="Y12" s="147"/>
      <c r="Z12" s="147"/>
      <c r="AA12" s="147"/>
      <c r="AB12" s="103"/>
      <c r="AC12" s="101"/>
      <c r="AD12" s="101"/>
      <c r="AE12" s="101"/>
      <c r="AF12" s="101"/>
      <c r="AG12" s="101"/>
      <c r="AH12" s="101"/>
      <c r="AI12" s="101"/>
      <c r="AJ12" s="101"/>
      <c r="AK12" s="25">
        <f>IF(AL12=0,"",RANK(AL12,$AL$7:$AL$14))</f>
        <v>3</v>
      </c>
      <c r="AL12" s="25">
        <f>AC11*10000+AE11*100+AF11</f>
        <v>10005</v>
      </c>
    </row>
    <row r="13" spans="1:38" ht="18" customHeight="1">
      <c r="A13" s="14">
        <v>0.45833333333333331</v>
      </c>
      <c r="B13" s="11" t="str">
        <f>F10</f>
        <v>1FC川越水上公園</v>
      </c>
      <c r="C13" s="12">
        <v>0</v>
      </c>
      <c r="D13" s="11" t="s">
        <v>8</v>
      </c>
      <c r="E13" s="12">
        <v>8</v>
      </c>
      <c r="F13" s="13" t="str">
        <f>F11</f>
        <v>レジスタFC</v>
      </c>
      <c r="G13" s="29"/>
      <c r="H13" s="138" t="str">
        <f>R5</f>
        <v>レジスタFC</v>
      </c>
      <c r="I13" s="90" t="str">
        <f>IF(I14="","",IF(I14-K14&gt;=1,"○",IF(I14-K14&lt;=-1,"●",IF(I14="","",IF(I14-K14=0,"△","")))))</f>
        <v>○</v>
      </c>
      <c r="J13" s="91"/>
      <c r="K13" s="92"/>
      <c r="L13" s="90" t="str">
        <f>IF(L14="","",IF(L14-N14&gt;=1,"○",IF(L14-N14&lt;=-1,"●",IF(L14="","",IF(L14-N14=0,"△","")))))</f>
        <v>○</v>
      </c>
      <c r="M13" s="91"/>
      <c r="N13" s="92"/>
      <c r="O13" s="90" t="str">
        <f>IF(O14="","",IF(O14-Q14&gt;=1,"○",IF(O14-Q14&lt;=-1,"●",IF(O14="","",IF(O14-Q14=0,"△","")))))</f>
        <v>○</v>
      </c>
      <c r="P13" s="91"/>
      <c r="Q13" s="92"/>
      <c r="R13" s="93"/>
      <c r="S13" s="94"/>
      <c r="T13" s="95"/>
      <c r="U13" s="127">
        <v>3</v>
      </c>
      <c r="V13" s="127">
        <v>0</v>
      </c>
      <c r="W13" s="127">
        <v>0</v>
      </c>
      <c r="X13" s="127">
        <v>14</v>
      </c>
      <c r="Y13" s="127">
        <v>3</v>
      </c>
      <c r="Z13" s="127">
        <v>11</v>
      </c>
      <c r="AA13" s="127">
        <v>9</v>
      </c>
      <c r="AB13" s="103">
        <f t="shared" si="1"/>
        <v>1</v>
      </c>
      <c r="AC13" s="101">
        <f>COUNTIF($I13:$T13,"○")</f>
        <v>3</v>
      </c>
      <c r="AD13" s="101">
        <f>COUNTIF($I13:$T13,"●")</f>
        <v>0</v>
      </c>
      <c r="AE13" s="101">
        <f>COUNTIF($I13:$T13,"△")</f>
        <v>0</v>
      </c>
      <c r="AF13" s="101">
        <f>SUM(I14,L14,O14,R14)</f>
        <v>14</v>
      </c>
      <c r="AG13" s="101">
        <f>SUM(K14,N14,Q14,T14)</f>
        <v>3</v>
      </c>
      <c r="AH13" s="101">
        <f>+AF13-AG13</f>
        <v>11</v>
      </c>
      <c r="AI13" s="101">
        <f>AC13*3+AE13</f>
        <v>9</v>
      </c>
      <c r="AJ13" s="101">
        <f>+AK14</f>
        <v>1</v>
      </c>
      <c r="AK13" s="25" t="str">
        <f>IF(AL13=0,"",RANK(AL13,$AL$7:$AL$14))</f>
        <v/>
      </c>
      <c r="AL13" s="25"/>
    </row>
    <row r="14" spans="1:38" ht="18" customHeight="1" thickBot="1">
      <c r="A14" s="14">
        <v>0.48958333333333331</v>
      </c>
      <c r="B14" s="11" t="str">
        <f>B10</f>
        <v>鹿島アントラーズFC</v>
      </c>
      <c r="C14" s="12">
        <v>2</v>
      </c>
      <c r="D14" s="11" t="s">
        <v>8</v>
      </c>
      <c r="E14" s="12">
        <v>4</v>
      </c>
      <c r="F14" s="13" t="str">
        <f>F11</f>
        <v>レジスタFC</v>
      </c>
      <c r="G14" s="29"/>
      <c r="H14" s="139"/>
      <c r="I14" s="30">
        <f>IF(T8="","",+T8)</f>
        <v>4</v>
      </c>
      <c r="J14" s="31" t="str">
        <f>IF(I14="","","-")</f>
        <v>-</v>
      </c>
      <c r="K14" s="32">
        <f>R8</f>
        <v>2</v>
      </c>
      <c r="L14" s="30">
        <f>IF(T10="","",+T10)</f>
        <v>8</v>
      </c>
      <c r="M14" s="31" t="str">
        <f>IF(L14="","","-")</f>
        <v>-</v>
      </c>
      <c r="N14" s="32">
        <f>R10</f>
        <v>0</v>
      </c>
      <c r="O14" s="30">
        <f>IF(T12="","",T12)</f>
        <v>2</v>
      </c>
      <c r="P14" s="31" t="str">
        <f>IF(O14="","","-")</f>
        <v>-</v>
      </c>
      <c r="Q14" s="32">
        <f>R12</f>
        <v>1</v>
      </c>
      <c r="R14" s="120"/>
      <c r="S14" s="121"/>
      <c r="T14" s="122"/>
      <c r="U14" s="128"/>
      <c r="V14" s="128"/>
      <c r="W14" s="128"/>
      <c r="X14" s="128"/>
      <c r="Y14" s="128"/>
      <c r="Z14" s="128"/>
      <c r="AA14" s="128"/>
      <c r="AB14" s="103"/>
      <c r="AC14" s="101"/>
      <c r="AD14" s="101"/>
      <c r="AE14" s="101"/>
      <c r="AF14" s="101"/>
      <c r="AG14" s="101"/>
      <c r="AH14" s="101"/>
      <c r="AI14" s="101"/>
      <c r="AJ14" s="101"/>
      <c r="AK14" s="25">
        <f>IF(AL14=0,"",RANK(AL14,$AL$7:$AL$14))</f>
        <v>1</v>
      </c>
      <c r="AL14" s="25">
        <f t="shared" ref="AL14" si="2">AC13*10000+AE13*100+AF13</f>
        <v>30014</v>
      </c>
    </row>
    <row r="15" spans="1:38" ht="18" customHeight="1" thickBot="1">
      <c r="A15" s="15">
        <v>0.51388888888888895</v>
      </c>
      <c r="B15" s="16" t="str">
        <f>F10</f>
        <v>1FC川越水上公園</v>
      </c>
      <c r="C15" s="17">
        <v>1</v>
      </c>
      <c r="D15" s="16" t="s">
        <v>8</v>
      </c>
      <c r="E15" s="17">
        <v>3</v>
      </c>
      <c r="F15" s="18" t="str">
        <f>B11</f>
        <v>新座片山FC少年団</v>
      </c>
      <c r="G15" s="29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ht="8.25" customHeight="1" thickBot="1">
      <c r="A16" s="33"/>
      <c r="B16" s="33"/>
      <c r="C16" s="33"/>
      <c r="D16" s="33"/>
      <c r="E16" s="33"/>
      <c r="F16" s="33"/>
      <c r="G16" s="33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8" customHeight="1" thickBot="1">
      <c r="A17" s="69" t="s">
        <v>20</v>
      </c>
      <c r="B17" s="70"/>
      <c r="C17" s="70"/>
      <c r="D17" s="70"/>
      <c r="E17" s="70"/>
      <c r="F17" s="71"/>
      <c r="G17" s="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18" customHeight="1">
      <c r="A18" s="2">
        <v>1</v>
      </c>
      <c r="B18" s="129" t="s">
        <v>99</v>
      </c>
      <c r="C18" s="130"/>
      <c r="D18" s="130"/>
      <c r="E18" s="130"/>
      <c r="F18" s="131"/>
      <c r="G18" s="19"/>
      <c r="H18" s="88"/>
      <c r="I18" s="167" t="s">
        <v>101</v>
      </c>
      <c r="J18" s="168"/>
      <c r="K18" s="169"/>
      <c r="L18" s="153" t="str">
        <f>B19</f>
        <v>NEOS</v>
      </c>
      <c r="M18" s="154"/>
      <c r="N18" s="155"/>
      <c r="O18" s="153" t="str">
        <f>B20</f>
        <v>あざみ野FC</v>
      </c>
      <c r="P18" s="154"/>
      <c r="Q18" s="155"/>
      <c r="R18" s="153" t="str">
        <f>B21</f>
        <v>バディーＳＣ</v>
      </c>
      <c r="S18" s="154"/>
      <c r="T18" s="155"/>
      <c r="U18" s="80" t="s">
        <v>0</v>
      </c>
      <c r="V18" s="80" t="s">
        <v>1</v>
      </c>
      <c r="W18" s="80" t="s">
        <v>2</v>
      </c>
      <c r="X18" s="80" t="s">
        <v>3</v>
      </c>
      <c r="Y18" s="80" t="s">
        <v>4</v>
      </c>
      <c r="Z18" s="80" t="s">
        <v>5</v>
      </c>
      <c r="AA18" s="80" t="s">
        <v>6</v>
      </c>
      <c r="AB18" s="109" t="s">
        <v>7</v>
      </c>
      <c r="AC18" s="100" t="s">
        <v>0</v>
      </c>
      <c r="AD18" s="100" t="s">
        <v>1</v>
      </c>
      <c r="AE18" s="100" t="s">
        <v>2</v>
      </c>
      <c r="AF18" s="100" t="s">
        <v>3</v>
      </c>
      <c r="AG18" s="100" t="s">
        <v>4</v>
      </c>
      <c r="AH18" s="100" t="s">
        <v>5</v>
      </c>
      <c r="AI18" s="100" t="s">
        <v>6</v>
      </c>
      <c r="AJ18" s="100" t="s">
        <v>7</v>
      </c>
      <c r="AK18" s="25"/>
      <c r="AL18" s="25"/>
    </row>
    <row r="19" spans="1:38" ht="18" customHeight="1" thickBot="1">
      <c r="A19" s="2">
        <v>2</v>
      </c>
      <c r="B19" s="129" t="s">
        <v>81</v>
      </c>
      <c r="C19" s="130"/>
      <c r="D19" s="130"/>
      <c r="E19" s="130"/>
      <c r="F19" s="131"/>
      <c r="G19" s="19"/>
      <c r="H19" s="89"/>
      <c r="I19" s="170"/>
      <c r="J19" s="171"/>
      <c r="K19" s="172"/>
      <c r="L19" s="156"/>
      <c r="M19" s="157"/>
      <c r="N19" s="158"/>
      <c r="O19" s="156"/>
      <c r="P19" s="157"/>
      <c r="Q19" s="158"/>
      <c r="R19" s="156"/>
      <c r="S19" s="157"/>
      <c r="T19" s="158"/>
      <c r="U19" s="81"/>
      <c r="V19" s="81"/>
      <c r="W19" s="81"/>
      <c r="X19" s="81"/>
      <c r="Y19" s="81"/>
      <c r="Z19" s="81"/>
      <c r="AA19" s="81"/>
      <c r="AB19" s="110"/>
      <c r="AC19" s="100"/>
      <c r="AD19" s="100"/>
      <c r="AE19" s="100"/>
      <c r="AF19" s="100"/>
      <c r="AG19" s="100"/>
      <c r="AH19" s="100"/>
      <c r="AI19" s="100"/>
      <c r="AJ19" s="100"/>
      <c r="AK19" s="25"/>
      <c r="AL19" s="25"/>
    </row>
    <row r="20" spans="1:38" ht="18" customHeight="1" thickTop="1">
      <c r="A20" s="2">
        <v>3</v>
      </c>
      <c r="B20" s="129" t="s">
        <v>82</v>
      </c>
      <c r="C20" s="130"/>
      <c r="D20" s="130"/>
      <c r="E20" s="130"/>
      <c r="F20" s="131"/>
      <c r="G20" s="19"/>
      <c r="H20" s="165" t="s">
        <v>100</v>
      </c>
      <c r="I20" s="123"/>
      <c r="J20" s="124"/>
      <c r="K20" s="125"/>
      <c r="L20" s="117" t="str">
        <f>IF(L21="","",IF(L21-N21&gt;=1,"○",IF(L21-N21&lt;=-1,"●",IF(L21="","",IF(L21-N21=0,"△","")))))</f>
        <v>○</v>
      </c>
      <c r="M20" s="118"/>
      <c r="N20" s="119"/>
      <c r="O20" s="117" t="str">
        <f>IF(O21="","",IF(O21-Q21&gt;=1,"○",IF(O21-Q21&lt;=-1,"●",IF(O21="","",IF(O21-Q21=0,"△","")))))</f>
        <v>△</v>
      </c>
      <c r="P20" s="118"/>
      <c r="Q20" s="119"/>
      <c r="R20" s="117" t="str">
        <f>IF(R21="","",IF(R21-T21&gt;=1,"○",IF(R21-T21&lt;=-1,"●",IF(R21="","",IF(R21-T21=0,"△","")))))</f>
        <v>●</v>
      </c>
      <c r="S20" s="118"/>
      <c r="T20" s="119"/>
      <c r="U20" s="151">
        <v>1</v>
      </c>
      <c r="V20" s="151">
        <v>1</v>
      </c>
      <c r="W20" s="151">
        <v>1</v>
      </c>
      <c r="X20" s="151">
        <v>3</v>
      </c>
      <c r="Y20" s="151">
        <v>2</v>
      </c>
      <c r="Z20" s="151">
        <v>1</v>
      </c>
      <c r="AA20" s="151">
        <v>4</v>
      </c>
      <c r="AB20" s="152">
        <f>+AK21</f>
        <v>3</v>
      </c>
      <c r="AC20" s="101">
        <f>COUNTIF($I20:$T20,"○")</f>
        <v>1</v>
      </c>
      <c r="AD20" s="101">
        <f>COUNTIF($I20:$T20,"●")</f>
        <v>1</v>
      </c>
      <c r="AE20" s="101">
        <f>COUNTIF($I20:$T20,"△")</f>
        <v>1</v>
      </c>
      <c r="AF20" s="101">
        <f>SUM(I21,L21,O21,R21)</f>
        <v>3</v>
      </c>
      <c r="AG20" s="101">
        <f>SUM(K21,N21,Q21,T21)</f>
        <v>2</v>
      </c>
      <c r="AH20" s="101">
        <f>+AF20-AG20</f>
        <v>1</v>
      </c>
      <c r="AI20" s="101">
        <f>AC20*3+AE20</f>
        <v>4</v>
      </c>
      <c r="AJ20" s="101">
        <f>+AK21</f>
        <v>3</v>
      </c>
      <c r="AK20" s="25"/>
      <c r="AL20" s="25"/>
    </row>
    <row r="21" spans="1:38" ht="18" customHeight="1" thickBot="1">
      <c r="A21" s="62">
        <v>4</v>
      </c>
      <c r="B21" s="132" t="s">
        <v>83</v>
      </c>
      <c r="C21" s="133"/>
      <c r="D21" s="133"/>
      <c r="E21" s="133"/>
      <c r="F21" s="134"/>
      <c r="G21" s="19"/>
      <c r="H21" s="166"/>
      <c r="I21" s="96"/>
      <c r="J21" s="97"/>
      <c r="K21" s="98"/>
      <c r="L21" s="26">
        <f>IF(C23="","",C23)</f>
        <v>3</v>
      </c>
      <c r="M21" s="27" t="str">
        <f>IF(L21="","","-")</f>
        <v>-</v>
      </c>
      <c r="N21" s="28">
        <f>IF(E23="","",E23)</f>
        <v>0</v>
      </c>
      <c r="O21" s="26">
        <f>IF(C25="","",C25)</f>
        <v>0</v>
      </c>
      <c r="P21" s="27" t="str">
        <f>IF(O21="","","-")</f>
        <v>-</v>
      </c>
      <c r="Q21" s="28">
        <f>IF(E25="","",E25)</f>
        <v>0</v>
      </c>
      <c r="R21" s="26">
        <f>IF(C27="","",C27)</f>
        <v>0</v>
      </c>
      <c r="S21" s="27" t="str">
        <f>IF(R21="","","-")</f>
        <v>-</v>
      </c>
      <c r="T21" s="28">
        <f>IF(E27="","",E27)</f>
        <v>2</v>
      </c>
      <c r="U21" s="147"/>
      <c r="V21" s="147"/>
      <c r="W21" s="147"/>
      <c r="X21" s="147"/>
      <c r="Y21" s="147"/>
      <c r="Z21" s="147"/>
      <c r="AA21" s="147"/>
      <c r="AB21" s="148"/>
      <c r="AC21" s="101"/>
      <c r="AD21" s="101"/>
      <c r="AE21" s="101"/>
      <c r="AF21" s="101"/>
      <c r="AG21" s="101"/>
      <c r="AH21" s="101"/>
      <c r="AI21" s="101"/>
      <c r="AJ21" s="101"/>
      <c r="AK21" s="25">
        <f>IF(AL21=0,"",RANK(AL21,$AL$20:$AL$27))</f>
        <v>3</v>
      </c>
      <c r="AL21" s="25">
        <f>AC20*10000+AE20*100+AF20</f>
        <v>10103</v>
      </c>
    </row>
    <row r="22" spans="1:38" ht="18" customHeight="1" thickTop="1" thickBot="1">
      <c r="A22" s="67" t="s">
        <v>17</v>
      </c>
      <c r="B22" s="68"/>
      <c r="C22" s="113" t="s">
        <v>34</v>
      </c>
      <c r="D22" s="114"/>
      <c r="E22" s="114"/>
      <c r="F22" s="115"/>
      <c r="G22" s="19"/>
      <c r="H22" s="138" t="str">
        <f>L18</f>
        <v>NEOS</v>
      </c>
      <c r="I22" s="90" t="str">
        <f>IF(I23="","",IF(I23-K23&gt;=1,"○",IF(I23-K23&lt;=-1,"●",IF(I23="","",IF(I23-K23=0,"△","")))))</f>
        <v>●</v>
      </c>
      <c r="J22" s="91"/>
      <c r="K22" s="92"/>
      <c r="L22" s="93"/>
      <c r="M22" s="94"/>
      <c r="N22" s="95"/>
      <c r="O22" s="90" t="str">
        <f>IF(O23="","",IF(O23-Q23&gt;=1,"○",IF(O23-Q23&lt;=-1,"●",IF(O23="","",IF(O23-Q23=0,"△","")))))</f>
        <v>●</v>
      </c>
      <c r="P22" s="91"/>
      <c r="Q22" s="92"/>
      <c r="R22" s="90" t="str">
        <f>IF(R23="","",IF(R23-T23&gt;=1,"○",IF(R23-T23&lt;=-1,"●",IF(R23="","",IF(R23-T23=0,"△","")))))</f>
        <v>●</v>
      </c>
      <c r="S22" s="91"/>
      <c r="T22" s="92"/>
      <c r="U22" s="127">
        <v>0</v>
      </c>
      <c r="V22" s="127">
        <v>3</v>
      </c>
      <c r="W22" s="127">
        <v>0</v>
      </c>
      <c r="X22" s="127">
        <v>0</v>
      </c>
      <c r="Y22" s="127">
        <v>16</v>
      </c>
      <c r="Z22" s="127">
        <v>-16</v>
      </c>
      <c r="AA22" s="127">
        <v>0</v>
      </c>
      <c r="AB22" s="145">
        <v>4</v>
      </c>
      <c r="AC22" s="101">
        <f>COUNTIF($I22:$T22,"○")</f>
        <v>0</v>
      </c>
      <c r="AD22" s="101">
        <f>COUNTIF($I22:$T22,"●")</f>
        <v>3</v>
      </c>
      <c r="AE22" s="101">
        <f>COUNTIF($I22:$T22,"△")</f>
        <v>0</v>
      </c>
      <c r="AF22" s="101">
        <f>SUM(I23,L23,O23,R23)</f>
        <v>0</v>
      </c>
      <c r="AG22" s="101">
        <f>SUM(K23,N23,Q23,T23)</f>
        <v>16</v>
      </c>
      <c r="AH22" s="101">
        <f>+AF22-AG22</f>
        <v>-16</v>
      </c>
      <c r="AI22" s="101">
        <f>AC22*3+AE22</f>
        <v>0</v>
      </c>
      <c r="AJ22" s="101" t="str">
        <f>+AK23</f>
        <v/>
      </c>
      <c r="AK22" s="25"/>
      <c r="AL22" s="25"/>
    </row>
    <row r="23" spans="1:38" ht="18" customHeight="1" thickTop="1">
      <c r="A23" s="6">
        <v>0.375</v>
      </c>
      <c r="B23" s="20" t="str">
        <f>B18</f>
        <v>リトルジャンボサッカークラブ伊勢原</v>
      </c>
      <c r="C23" s="21">
        <v>3</v>
      </c>
      <c r="D23" s="20" t="s">
        <v>8</v>
      </c>
      <c r="E23" s="21">
        <v>0</v>
      </c>
      <c r="F23" s="22" t="str">
        <f>B19</f>
        <v>NEOS</v>
      </c>
      <c r="G23" s="19"/>
      <c r="H23" s="140"/>
      <c r="I23" s="26">
        <f>IF(N21="","",+N21)</f>
        <v>0</v>
      </c>
      <c r="J23" s="27" t="str">
        <f>IF(I23="","","-")</f>
        <v>-</v>
      </c>
      <c r="K23" s="28">
        <f>+L21</f>
        <v>3</v>
      </c>
      <c r="L23" s="96"/>
      <c r="M23" s="97"/>
      <c r="N23" s="98"/>
      <c r="O23" s="26">
        <f>IF(C28="","",C28)</f>
        <v>0</v>
      </c>
      <c r="P23" s="27" t="str">
        <f>IF(O23="","","-")</f>
        <v>-</v>
      </c>
      <c r="Q23" s="28">
        <f>IF(E28="","",E28)</f>
        <v>3</v>
      </c>
      <c r="R23" s="26">
        <f>IF(C26="","",C26)</f>
        <v>0</v>
      </c>
      <c r="S23" s="27" t="str">
        <f>IF(R23="","","-")</f>
        <v>-</v>
      </c>
      <c r="T23" s="28">
        <f>IF(E26="","",E26)</f>
        <v>10</v>
      </c>
      <c r="U23" s="147"/>
      <c r="V23" s="147"/>
      <c r="W23" s="147"/>
      <c r="X23" s="147"/>
      <c r="Y23" s="147"/>
      <c r="Z23" s="147"/>
      <c r="AA23" s="147"/>
      <c r="AB23" s="148"/>
      <c r="AC23" s="101"/>
      <c r="AD23" s="101"/>
      <c r="AE23" s="101"/>
      <c r="AF23" s="101"/>
      <c r="AG23" s="101"/>
      <c r="AH23" s="101"/>
      <c r="AI23" s="101"/>
      <c r="AJ23" s="101"/>
      <c r="AK23" s="25" t="str">
        <f>IF(AL23=0,"",RANK(AL23,$AL$20:$AL$27))</f>
        <v/>
      </c>
      <c r="AL23" s="25">
        <f>AC22*10000+AE22*100+AF22</f>
        <v>0</v>
      </c>
    </row>
    <row r="24" spans="1:38" ht="18" customHeight="1">
      <c r="A24" s="10">
        <v>0.39930555555555558</v>
      </c>
      <c r="B24" s="11" t="str">
        <f>B20</f>
        <v>あざみ野FC</v>
      </c>
      <c r="C24" s="12">
        <v>1</v>
      </c>
      <c r="D24" s="11" t="s">
        <v>8</v>
      </c>
      <c r="E24" s="12">
        <v>1</v>
      </c>
      <c r="F24" s="13" t="str">
        <f>B21</f>
        <v>バディーＳＣ</v>
      </c>
      <c r="G24" s="29"/>
      <c r="H24" s="138" t="str">
        <f>O18</f>
        <v>あざみ野FC</v>
      </c>
      <c r="I24" s="90" t="str">
        <f>IF(I25="","",IF(I25-K25&gt;=1,"○",IF(I25-K25&lt;=-1,"●",IF(I25="","",IF(I25-K25=0,"△","")))))</f>
        <v>△</v>
      </c>
      <c r="J24" s="91"/>
      <c r="K24" s="92"/>
      <c r="L24" s="90" t="str">
        <f>IF(L25="","",IF(L25-N25&gt;=1,"○",IF(L25-N25&lt;=-1,"●",IF(L25="","",IF(L25-N25=0,"△","")))))</f>
        <v>○</v>
      </c>
      <c r="M24" s="91"/>
      <c r="N24" s="92"/>
      <c r="O24" s="93"/>
      <c r="P24" s="94"/>
      <c r="Q24" s="95"/>
      <c r="R24" s="90" t="str">
        <f>IF(R25="","",IF(R25-T25&gt;=1,"○",IF(R25-T25&lt;=-1,"●",IF(R25="","",IF(R25-T25=0,"△","")))))</f>
        <v>△</v>
      </c>
      <c r="S24" s="91"/>
      <c r="T24" s="92"/>
      <c r="U24" s="127">
        <v>1</v>
      </c>
      <c r="V24" s="127">
        <v>0</v>
      </c>
      <c r="W24" s="127">
        <v>2</v>
      </c>
      <c r="X24" s="127">
        <v>4</v>
      </c>
      <c r="Y24" s="127">
        <v>1</v>
      </c>
      <c r="Z24" s="127">
        <v>3</v>
      </c>
      <c r="AA24" s="127">
        <v>5</v>
      </c>
      <c r="AB24" s="145">
        <v>2</v>
      </c>
      <c r="AC24" s="101">
        <f>COUNTIF($I24:$T24,"○")</f>
        <v>1</v>
      </c>
      <c r="AD24" s="101">
        <f>COUNTIF($I24:$T24,"●")</f>
        <v>0</v>
      </c>
      <c r="AE24" s="101">
        <f>COUNTIF($I24:$T24,"△")</f>
        <v>2</v>
      </c>
      <c r="AF24" s="101">
        <f>SUM(I25,L25,O25,R25)</f>
        <v>4</v>
      </c>
      <c r="AG24" s="101">
        <f>SUM(K25,N25,Q25,T25)</f>
        <v>1</v>
      </c>
      <c r="AH24" s="101">
        <f>+AF24-AG24</f>
        <v>3</v>
      </c>
      <c r="AI24" s="101">
        <f>AC24*3+AE24</f>
        <v>5</v>
      </c>
      <c r="AJ24" s="101">
        <f>+AK25</f>
        <v>2</v>
      </c>
      <c r="AK24" s="25"/>
      <c r="AL24" s="25"/>
    </row>
    <row r="25" spans="1:38" ht="18" customHeight="1">
      <c r="A25" s="14">
        <v>0.43402777777777773</v>
      </c>
      <c r="B25" s="11" t="str">
        <f>B23</f>
        <v>リトルジャンボサッカークラブ伊勢原</v>
      </c>
      <c r="C25" s="12">
        <v>0</v>
      </c>
      <c r="D25" s="11" t="s">
        <v>8</v>
      </c>
      <c r="E25" s="12">
        <v>0</v>
      </c>
      <c r="F25" s="13" t="str">
        <f>B24</f>
        <v>あざみ野FC</v>
      </c>
      <c r="G25" s="29"/>
      <c r="H25" s="140"/>
      <c r="I25" s="26">
        <f>IF(Q21="","",+Q21)</f>
        <v>0</v>
      </c>
      <c r="J25" s="27" t="str">
        <f>IF(I25="","","-")</f>
        <v>-</v>
      </c>
      <c r="K25" s="28">
        <f>O21</f>
        <v>0</v>
      </c>
      <c r="L25" s="26">
        <f>IF(Q23="","",Q23)</f>
        <v>3</v>
      </c>
      <c r="M25" s="27" t="str">
        <f>IF(L25="","","-")</f>
        <v>-</v>
      </c>
      <c r="N25" s="28">
        <f>O23</f>
        <v>0</v>
      </c>
      <c r="O25" s="96"/>
      <c r="P25" s="97"/>
      <c r="Q25" s="98"/>
      <c r="R25" s="26">
        <f>IF(C24="","",C24)</f>
        <v>1</v>
      </c>
      <c r="S25" s="27" t="str">
        <f>IF(R25="","","-")</f>
        <v>-</v>
      </c>
      <c r="T25" s="28">
        <f>IF(E24="","",E24)</f>
        <v>1</v>
      </c>
      <c r="U25" s="147"/>
      <c r="V25" s="147"/>
      <c r="W25" s="147"/>
      <c r="X25" s="147"/>
      <c r="Y25" s="147"/>
      <c r="Z25" s="147"/>
      <c r="AA25" s="147"/>
      <c r="AB25" s="148"/>
      <c r="AC25" s="101"/>
      <c r="AD25" s="101"/>
      <c r="AE25" s="101"/>
      <c r="AF25" s="101"/>
      <c r="AG25" s="101"/>
      <c r="AH25" s="101"/>
      <c r="AI25" s="101"/>
      <c r="AJ25" s="101"/>
      <c r="AK25" s="25">
        <f>IF(AL25=0,"",RANK(AL25,$AL$20:$AL$27))</f>
        <v>2</v>
      </c>
      <c r="AL25" s="25">
        <f>AC24*10000+AE24*100+AF24</f>
        <v>10204</v>
      </c>
    </row>
    <row r="26" spans="1:38" ht="18" customHeight="1">
      <c r="A26" s="14">
        <v>0.45833333333333331</v>
      </c>
      <c r="B26" s="11" t="str">
        <f>F23</f>
        <v>NEOS</v>
      </c>
      <c r="C26" s="12">
        <v>0</v>
      </c>
      <c r="D26" s="11" t="s">
        <v>8</v>
      </c>
      <c r="E26" s="12">
        <v>10</v>
      </c>
      <c r="F26" s="13" t="str">
        <f>F24</f>
        <v>バディーＳＣ</v>
      </c>
      <c r="G26" s="29"/>
      <c r="H26" s="138" t="str">
        <f>R18</f>
        <v>バディーＳＣ</v>
      </c>
      <c r="I26" s="90" t="str">
        <f>IF(I27="","",IF(I27-K27&gt;=1,"○",IF(I27-K27&lt;=-1,"●",IF(I27="","",IF(I27-K27=0,"△","")))))</f>
        <v>○</v>
      </c>
      <c r="J26" s="91"/>
      <c r="K26" s="92"/>
      <c r="L26" s="90" t="str">
        <f>IF(L27="","",IF(L27-N27&gt;=1,"○",IF(L27-N27&lt;=-1,"●",IF(L27="","",IF(L27-N27=0,"△","")))))</f>
        <v>○</v>
      </c>
      <c r="M26" s="91"/>
      <c r="N26" s="92"/>
      <c r="O26" s="90" t="str">
        <f>IF(O27="","",IF(O27-Q27&gt;=1,"○",IF(O27-Q27&lt;=-1,"●",IF(O27="","",IF(O27-Q27=0,"△","")))))</f>
        <v>△</v>
      </c>
      <c r="P26" s="91"/>
      <c r="Q26" s="92"/>
      <c r="R26" s="93"/>
      <c r="S26" s="94"/>
      <c r="T26" s="95"/>
      <c r="U26" s="127">
        <v>2</v>
      </c>
      <c r="V26" s="127">
        <v>0</v>
      </c>
      <c r="W26" s="127">
        <v>1</v>
      </c>
      <c r="X26" s="127">
        <v>13</v>
      </c>
      <c r="Y26" s="127">
        <v>1</v>
      </c>
      <c r="Z26" s="127">
        <v>12</v>
      </c>
      <c r="AA26" s="127">
        <v>7</v>
      </c>
      <c r="AB26" s="145">
        <f>+AK27</f>
        <v>1</v>
      </c>
      <c r="AC26" s="101">
        <f>COUNTIF($I26:$T26,"○")</f>
        <v>2</v>
      </c>
      <c r="AD26" s="101">
        <f>COUNTIF($I26:$T26,"●")</f>
        <v>0</v>
      </c>
      <c r="AE26" s="101">
        <f>COUNTIF($I26:$T26,"△")</f>
        <v>1</v>
      </c>
      <c r="AF26" s="101">
        <f>SUM(I27,L27,O27,R27)</f>
        <v>13</v>
      </c>
      <c r="AG26" s="101">
        <f>SUM(K27,N27,Q27,T27)</f>
        <v>1</v>
      </c>
      <c r="AH26" s="101">
        <f>+AF26-AG26</f>
        <v>12</v>
      </c>
      <c r="AI26" s="101">
        <f>AC26*3+AE26</f>
        <v>7</v>
      </c>
      <c r="AJ26" s="101">
        <f>+AK27</f>
        <v>1</v>
      </c>
      <c r="AK26" s="25"/>
      <c r="AL26" s="25"/>
    </row>
    <row r="27" spans="1:38" ht="18" customHeight="1" thickBot="1">
      <c r="A27" s="14">
        <v>0.48958333333333331</v>
      </c>
      <c r="B27" s="11" t="str">
        <f>B23</f>
        <v>リトルジャンボサッカークラブ伊勢原</v>
      </c>
      <c r="C27" s="12">
        <v>0</v>
      </c>
      <c r="D27" s="11" t="s">
        <v>8</v>
      </c>
      <c r="E27" s="12">
        <v>2</v>
      </c>
      <c r="F27" s="13" t="str">
        <f>F24</f>
        <v>バディーＳＣ</v>
      </c>
      <c r="G27" s="29"/>
      <c r="H27" s="139"/>
      <c r="I27" s="30">
        <f>IF(T21="","",+T21)</f>
        <v>2</v>
      </c>
      <c r="J27" s="31" t="str">
        <f>IF(I27="","","-")</f>
        <v>-</v>
      </c>
      <c r="K27" s="32">
        <f>R21</f>
        <v>0</v>
      </c>
      <c r="L27" s="30">
        <f>IF(T23="","",+T23)</f>
        <v>10</v>
      </c>
      <c r="M27" s="31" t="str">
        <f>IF(L27="","","-")</f>
        <v>-</v>
      </c>
      <c r="N27" s="32">
        <f>R23</f>
        <v>0</v>
      </c>
      <c r="O27" s="30">
        <f>IF(T25="","",T25)</f>
        <v>1</v>
      </c>
      <c r="P27" s="31" t="str">
        <f>IF(O27="","","-")</f>
        <v>-</v>
      </c>
      <c r="Q27" s="32">
        <f>R25</f>
        <v>1</v>
      </c>
      <c r="R27" s="120"/>
      <c r="S27" s="121"/>
      <c r="T27" s="122"/>
      <c r="U27" s="128"/>
      <c r="V27" s="128"/>
      <c r="W27" s="128"/>
      <c r="X27" s="128"/>
      <c r="Y27" s="128"/>
      <c r="Z27" s="128"/>
      <c r="AA27" s="128"/>
      <c r="AB27" s="146"/>
      <c r="AC27" s="101"/>
      <c r="AD27" s="101"/>
      <c r="AE27" s="101"/>
      <c r="AF27" s="101"/>
      <c r="AG27" s="101"/>
      <c r="AH27" s="101"/>
      <c r="AI27" s="101"/>
      <c r="AJ27" s="101"/>
      <c r="AK27" s="25">
        <f>IF(AL27=0,"",RANK(AL27,$AL$20:$AL$27))</f>
        <v>1</v>
      </c>
      <c r="AL27" s="25">
        <f>AC26*10000+AE26*100+AF26</f>
        <v>20113</v>
      </c>
    </row>
    <row r="28" spans="1:38" ht="18" customHeight="1" thickBot="1">
      <c r="A28" s="15">
        <v>0.51388888888888895</v>
      </c>
      <c r="B28" s="16" t="str">
        <f>F23</f>
        <v>NEOS</v>
      </c>
      <c r="C28" s="17">
        <v>0</v>
      </c>
      <c r="D28" s="16" t="s">
        <v>8</v>
      </c>
      <c r="E28" s="17">
        <v>3</v>
      </c>
      <c r="F28" s="18" t="str">
        <f>B24</f>
        <v>あざみ野FC</v>
      </c>
      <c r="G28" s="2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8.25" customHeight="1" thickBo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ht="18" customHeight="1" thickBot="1">
      <c r="A30" s="69" t="s">
        <v>21</v>
      </c>
      <c r="B30" s="70"/>
      <c r="C30" s="70"/>
      <c r="D30" s="70"/>
      <c r="E30" s="70"/>
      <c r="F30" s="71"/>
      <c r="G30" s="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ht="18" customHeight="1">
      <c r="A31" s="2">
        <v>1</v>
      </c>
      <c r="B31" s="129" t="s">
        <v>61</v>
      </c>
      <c r="C31" s="130"/>
      <c r="D31" s="130"/>
      <c r="E31" s="130"/>
      <c r="F31" s="131"/>
      <c r="G31" s="19"/>
      <c r="H31" s="88"/>
      <c r="I31" s="153" t="str">
        <f>B31</f>
        <v>NPO　FCパーシモン</v>
      </c>
      <c r="J31" s="154"/>
      <c r="K31" s="155"/>
      <c r="L31" s="153" t="str">
        <f>B32</f>
        <v>江南南サッカー少年団</v>
      </c>
      <c r="M31" s="154"/>
      <c r="N31" s="155"/>
      <c r="O31" s="159" t="s">
        <v>104</v>
      </c>
      <c r="P31" s="160"/>
      <c r="Q31" s="161"/>
      <c r="R31" s="241" t="str">
        <f>B34</f>
        <v>FCトッカーノ</v>
      </c>
      <c r="S31" s="242"/>
      <c r="T31" s="243"/>
      <c r="U31" s="80" t="s">
        <v>0</v>
      </c>
      <c r="V31" s="80" t="s">
        <v>1</v>
      </c>
      <c r="W31" s="80" t="s">
        <v>2</v>
      </c>
      <c r="X31" s="80" t="s">
        <v>3</v>
      </c>
      <c r="Y31" s="80" t="s">
        <v>4</v>
      </c>
      <c r="Z31" s="80" t="s">
        <v>5</v>
      </c>
      <c r="AA31" s="80" t="s">
        <v>6</v>
      </c>
      <c r="AB31" s="109" t="s">
        <v>7</v>
      </c>
      <c r="AC31" s="100" t="s">
        <v>0</v>
      </c>
      <c r="AD31" s="100" t="s">
        <v>1</v>
      </c>
      <c r="AE31" s="100" t="s">
        <v>2</v>
      </c>
      <c r="AF31" s="100" t="s">
        <v>3</v>
      </c>
      <c r="AG31" s="100" t="s">
        <v>4</v>
      </c>
      <c r="AH31" s="100" t="s">
        <v>5</v>
      </c>
      <c r="AI31" s="100" t="s">
        <v>6</v>
      </c>
      <c r="AJ31" s="100" t="s">
        <v>7</v>
      </c>
      <c r="AK31" s="25"/>
      <c r="AL31" s="25"/>
    </row>
    <row r="32" spans="1:38" ht="18" customHeight="1" thickBot="1">
      <c r="A32" s="2">
        <v>2</v>
      </c>
      <c r="B32" s="129" t="s">
        <v>51</v>
      </c>
      <c r="C32" s="130"/>
      <c r="D32" s="130"/>
      <c r="E32" s="130"/>
      <c r="F32" s="131"/>
      <c r="G32" s="19"/>
      <c r="H32" s="89"/>
      <c r="I32" s="156"/>
      <c r="J32" s="157"/>
      <c r="K32" s="158"/>
      <c r="L32" s="156"/>
      <c r="M32" s="157"/>
      <c r="N32" s="158"/>
      <c r="O32" s="162"/>
      <c r="P32" s="163"/>
      <c r="Q32" s="164"/>
      <c r="R32" s="244"/>
      <c r="S32" s="245"/>
      <c r="T32" s="246"/>
      <c r="U32" s="81"/>
      <c r="V32" s="81"/>
      <c r="W32" s="81"/>
      <c r="X32" s="81"/>
      <c r="Y32" s="81"/>
      <c r="Z32" s="81"/>
      <c r="AA32" s="81"/>
      <c r="AB32" s="110"/>
      <c r="AC32" s="100"/>
      <c r="AD32" s="100"/>
      <c r="AE32" s="100"/>
      <c r="AF32" s="100"/>
      <c r="AG32" s="100"/>
      <c r="AH32" s="100"/>
      <c r="AI32" s="100"/>
      <c r="AJ32" s="100"/>
      <c r="AK32" s="25"/>
      <c r="AL32" s="25"/>
    </row>
    <row r="33" spans="1:38" ht="18" customHeight="1" thickTop="1">
      <c r="A33" s="62">
        <v>3</v>
      </c>
      <c r="B33" s="129" t="s">
        <v>102</v>
      </c>
      <c r="C33" s="130"/>
      <c r="D33" s="130"/>
      <c r="E33" s="130"/>
      <c r="F33" s="131"/>
      <c r="G33" s="19"/>
      <c r="H33" s="141" t="str">
        <f>I31</f>
        <v>NPO　FCパーシモン</v>
      </c>
      <c r="I33" s="123"/>
      <c r="J33" s="124"/>
      <c r="K33" s="125"/>
      <c r="L33" s="117" t="str">
        <f>IF(L34="","",IF(L34-N34&gt;=1,"○",IF(L34-N34&lt;=-1,"●",IF(L34="","",IF(L34-N34=0,"△","")))))</f>
        <v>△</v>
      </c>
      <c r="M33" s="118"/>
      <c r="N33" s="119"/>
      <c r="O33" s="117" t="str">
        <f>IF(O34="","",IF(O34-Q34&gt;=1,"○",IF(O34-Q34&lt;=-1,"●",IF(O34="","",IF(O34-Q34=0,"△","")))))</f>
        <v>●</v>
      </c>
      <c r="P33" s="118"/>
      <c r="Q33" s="119"/>
      <c r="R33" s="117" t="str">
        <f>IF(R34="","",IF(R34-T34&gt;=1,"○",IF(R34-T34&lt;=-1,"●",IF(R34="","",IF(R34-T34=0,"△","")))))</f>
        <v>○</v>
      </c>
      <c r="S33" s="118"/>
      <c r="T33" s="119"/>
      <c r="U33" s="151">
        <v>1</v>
      </c>
      <c r="V33" s="151">
        <v>1</v>
      </c>
      <c r="W33" s="151">
        <v>1</v>
      </c>
      <c r="X33" s="151">
        <v>2</v>
      </c>
      <c r="Y33" s="151">
        <v>2</v>
      </c>
      <c r="Z33" s="151">
        <v>0</v>
      </c>
      <c r="AA33" s="151">
        <v>4</v>
      </c>
      <c r="AB33" s="152">
        <f>+AK34</f>
        <v>3</v>
      </c>
      <c r="AC33" s="101">
        <f>COUNTIF($I33:$T33,"○")</f>
        <v>1</v>
      </c>
      <c r="AD33" s="101">
        <f>COUNTIF($I33:$T33,"●")</f>
        <v>1</v>
      </c>
      <c r="AE33" s="101">
        <f>COUNTIF($I33:$T33,"△")</f>
        <v>1</v>
      </c>
      <c r="AF33" s="101">
        <f>SUM(I34,L34,O34,R34)</f>
        <v>2</v>
      </c>
      <c r="AG33" s="101">
        <f>SUM(K34,N34,Q34,T34)</f>
        <v>2</v>
      </c>
      <c r="AH33" s="101">
        <f>+AF33-AG33</f>
        <v>0</v>
      </c>
      <c r="AI33" s="101">
        <f>AC33*3+AE33</f>
        <v>4</v>
      </c>
      <c r="AJ33" s="101">
        <f>+AK34</f>
        <v>3</v>
      </c>
      <c r="AK33" s="25"/>
      <c r="AL33" s="25"/>
    </row>
    <row r="34" spans="1:38" ht="18" customHeight="1" thickBot="1">
      <c r="A34" s="2">
        <v>4</v>
      </c>
      <c r="B34" s="235" t="s">
        <v>84</v>
      </c>
      <c r="C34" s="236"/>
      <c r="D34" s="236"/>
      <c r="E34" s="236"/>
      <c r="F34" s="237"/>
      <c r="G34" s="19"/>
      <c r="H34" s="140"/>
      <c r="I34" s="96"/>
      <c r="J34" s="97"/>
      <c r="K34" s="98"/>
      <c r="L34" s="26">
        <f>IF(C36="","",C36)</f>
        <v>1</v>
      </c>
      <c r="M34" s="27" t="str">
        <f>IF(L34="","","-")</f>
        <v>-</v>
      </c>
      <c r="N34" s="28">
        <f>IF(E36="","",E36)</f>
        <v>1</v>
      </c>
      <c r="O34" s="26">
        <f>IF(C38="","",C38)</f>
        <v>0</v>
      </c>
      <c r="P34" s="27" t="str">
        <f>IF(O34="","","-")</f>
        <v>-</v>
      </c>
      <c r="Q34" s="28">
        <f>IF(E38="","",E38)</f>
        <v>1</v>
      </c>
      <c r="R34" s="26">
        <f>IF(C40="","",C40)</f>
        <v>1</v>
      </c>
      <c r="S34" s="27" t="str">
        <f>IF(R34="","","-")</f>
        <v>-</v>
      </c>
      <c r="T34" s="28">
        <f>IF(E40="","",E40)</f>
        <v>0</v>
      </c>
      <c r="U34" s="147"/>
      <c r="V34" s="147"/>
      <c r="W34" s="147"/>
      <c r="X34" s="147"/>
      <c r="Y34" s="147"/>
      <c r="Z34" s="147"/>
      <c r="AA34" s="147"/>
      <c r="AB34" s="148"/>
      <c r="AC34" s="101"/>
      <c r="AD34" s="101"/>
      <c r="AE34" s="101"/>
      <c r="AF34" s="101"/>
      <c r="AG34" s="101"/>
      <c r="AH34" s="101"/>
      <c r="AI34" s="101"/>
      <c r="AJ34" s="101"/>
      <c r="AK34" s="25">
        <f>IF(AL34=0,"",RANK(AL34,$AL$33:$AL$40))</f>
        <v>3</v>
      </c>
      <c r="AL34" s="25">
        <f>AC33*10000+AE33*100+AF33</f>
        <v>10102</v>
      </c>
    </row>
    <row r="35" spans="1:38" ht="18" customHeight="1" thickTop="1" thickBot="1">
      <c r="A35" s="67" t="s">
        <v>17</v>
      </c>
      <c r="B35" s="68"/>
      <c r="C35" s="113" t="s">
        <v>35</v>
      </c>
      <c r="D35" s="114"/>
      <c r="E35" s="114"/>
      <c r="F35" s="115"/>
      <c r="G35" s="19"/>
      <c r="H35" s="138" t="str">
        <f>L31</f>
        <v>江南南サッカー少年団</v>
      </c>
      <c r="I35" s="90" t="str">
        <f>IF(I36="","",IF(I36-K36&gt;=1,"○",IF(I36-K36&lt;=-1,"●",IF(I36="","",IF(I36-K36=0,"△","")))))</f>
        <v>△</v>
      </c>
      <c r="J35" s="91"/>
      <c r="K35" s="92"/>
      <c r="L35" s="93"/>
      <c r="M35" s="94"/>
      <c r="N35" s="95"/>
      <c r="O35" s="90" t="str">
        <f>IF(O36="","",IF(O36-Q36&gt;=1,"○",IF(O36-Q36&lt;=-1,"●",IF(O36="","",IF(O36-Q36=0,"△","")))))</f>
        <v>●</v>
      </c>
      <c r="P35" s="91"/>
      <c r="Q35" s="92"/>
      <c r="R35" s="90" t="str">
        <f>IF(R36="","",IF(R36-T36&gt;=1,"○",IF(R36-T36&lt;=-1,"●",IF(R36="","",IF(R36-T36=0,"△","")))))</f>
        <v>○</v>
      </c>
      <c r="S35" s="91"/>
      <c r="T35" s="92"/>
      <c r="U35" s="127">
        <v>1</v>
      </c>
      <c r="V35" s="127">
        <v>1</v>
      </c>
      <c r="W35" s="127">
        <v>1</v>
      </c>
      <c r="X35" s="127">
        <v>4</v>
      </c>
      <c r="Y35" s="127">
        <v>6</v>
      </c>
      <c r="Z35" s="127">
        <v>-2</v>
      </c>
      <c r="AA35" s="127">
        <v>4</v>
      </c>
      <c r="AB35" s="145">
        <v>2</v>
      </c>
      <c r="AC35" s="101">
        <f>COUNTIF($I35:$T35,"○")</f>
        <v>1</v>
      </c>
      <c r="AD35" s="101">
        <f>COUNTIF($I35:$T35,"●")</f>
        <v>1</v>
      </c>
      <c r="AE35" s="101">
        <f>COUNTIF($I35:$T35,"△")</f>
        <v>1</v>
      </c>
      <c r="AF35" s="101">
        <f>SUM(I36,L36,O36,R36)</f>
        <v>4</v>
      </c>
      <c r="AG35" s="101">
        <f>SUM(K36,N36,Q36,T36)</f>
        <v>6</v>
      </c>
      <c r="AH35" s="101">
        <f>+AF35-AG35</f>
        <v>-2</v>
      </c>
      <c r="AI35" s="101">
        <f>AC35*3+AE35</f>
        <v>4</v>
      </c>
      <c r="AJ35" s="101">
        <f>+AK36</f>
        <v>2</v>
      </c>
      <c r="AK35" s="25"/>
      <c r="AL35" s="25"/>
    </row>
    <row r="36" spans="1:38" ht="18" customHeight="1" thickTop="1">
      <c r="A36" s="6">
        <v>0.375</v>
      </c>
      <c r="B36" s="20" t="str">
        <f>B31</f>
        <v>NPO　FCパーシモン</v>
      </c>
      <c r="C36" s="21">
        <v>1</v>
      </c>
      <c r="D36" s="20" t="s">
        <v>8</v>
      </c>
      <c r="E36" s="21">
        <v>1</v>
      </c>
      <c r="F36" s="22" t="str">
        <f>B32</f>
        <v>江南南サッカー少年団</v>
      </c>
      <c r="G36" s="19"/>
      <c r="H36" s="140"/>
      <c r="I36" s="26">
        <f>IF(N34="","",+N34)</f>
        <v>1</v>
      </c>
      <c r="J36" s="27" t="str">
        <f>IF(I36="","","-")</f>
        <v>-</v>
      </c>
      <c r="K36" s="28">
        <f>+L34</f>
        <v>1</v>
      </c>
      <c r="L36" s="96"/>
      <c r="M36" s="97"/>
      <c r="N36" s="98"/>
      <c r="O36" s="26">
        <f>IF(C41="","",C41)</f>
        <v>0</v>
      </c>
      <c r="P36" s="27" t="str">
        <f>IF(O36="","","-")</f>
        <v>-</v>
      </c>
      <c r="Q36" s="28">
        <f>IF(E41="","",E41)</f>
        <v>5</v>
      </c>
      <c r="R36" s="26">
        <f>IF(C39="","",C39)</f>
        <v>3</v>
      </c>
      <c r="S36" s="27" t="str">
        <f>IF(R36="","","-")</f>
        <v>-</v>
      </c>
      <c r="T36" s="28">
        <f>IF(E39="","",E39)</f>
        <v>0</v>
      </c>
      <c r="U36" s="147"/>
      <c r="V36" s="147"/>
      <c r="W36" s="147"/>
      <c r="X36" s="147"/>
      <c r="Y36" s="147"/>
      <c r="Z36" s="147"/>
      <c r="AA36" s="147"/>
      <c r="AB36" s="148"/>
      <c r="AC36" s="101"/>
      <c r="AD36" s="101"/>
      <c r="AE36" s="101"/>
      <c r="AF36" s="101"/>
      <c r="AG36" s="101"/>
      <c r="AH36" s="101"/>
      <c r="AI36" s="101"/>
      <c r="AJ36" s="101"/>
      <c r="AK36" s="25">
        <f>IF(AL36=0,"",RANK(AL36,$AL$33:$AL$40))</f>
        <v>2</v>
      </c>
      <c r="AL36" s="25">
        <f>AC35*10000+AE35*100+AF35</f>
        <v>10104</v>
      </c>
    </row>
    <row r="37" spans="1:38" ht="18" customHeight="1">
      <c r="A37" s="10">
        <v>0.39930555555555558</v>
      </c>
      <c r="B37" s="11" t="str">
        <f>B33</f>
        <v>戸塚フットボールクラブジュニア</v>
      </c>
      <c r="C37" s="12">
        <v>3</v>
      </c>
      <c r="D37" s="11" t="s">
        <v>8</v>
      </c>
      <c r="E37" s="12">
        <v>0</v>
      </c>
      <c r="F37" s="238" t="str">
        <f>B34</f>
        <v>FCトッカーノ</v>
      </c>
      <c r="G37" s="29"/>
      <c r="H37" s="149" t="s">
        <v>103</v>
      </c>
      <c r="I37" s="90" t="str">
        <f>IF(I38="","",IF(I38-K38&gt;=1,"○",IF(I38-K38&lt;=-1,"●",IF(I38="","",IF(I38-K38=0,"△","")))))</f>
        <v>○</v>
      </c>
      <c r="J37" s="91"/>
      <c r="K37" s="92"/>
      <c r="L37" s="90" t="str">
        <f>IF(L38="","",IF(L38-N38&gt;=1,"○",IF(L38-N38&lt;=-1,"●",IF(L38="","",IF(L38-N38=0,"△","")))))</f>
        <v>○</v>
      </c>
      <c r="M37" s="91"/>
      <c r="N37" s="92"/>
      <c r="O37" s="93"/>
      <c r="P37" s="94"/>
      <c r="Q37" s="95"/>
      <c r="R37" s="90" t="str">
        <f>IF(R38="","",IF(R38-T38&gt;=1,"○",IF(R38-T38&lt;=-1,"●",IF(R38="","",IF(R38-T38=0,"△","")))))</f>
        <v>○</v>
      </c>
      <c r="S37" s="91"/>
      <c r="T37" s="92"/>
      <c r="U37" s="127">
        <v>3</v>
      </c>
      <c r="V37" s="127">
        <v>0</v>
      </c>
      <c r="W37" s="127">
        <v>0</v>
      </c>
      <c r="X37" s="127">
        <v>9</v>
      </c>
      <c r="Y37" s="127">
        <v>0</v>
      </c>
      <c r="Z37" s="127">
        <v>9</v>
      </c>
      <c r="AA37" s="127">
        <v>9</v>
      </c>
      <c r="AB37" s="145">
        <v>1</v>
      </c>
      <c r="AC37" s="101">
        <f>COUNTIF($I37:$T37,"○")</f>
        <v>3</v>
      </c>
      <c r="AD37" s="101">
        <f>COUNTIF($I37:$T37,"●")</f>
        <v>0</v>
      </c>
      <c r="AE37" s="101">
        <f>COUNTIF($I37:$T37,"△")</f>
        <v>0</v>
      </c>
      <c r="AF37" s="101">
        <f>SUM(I38,L38,O38,R38)</f>
        <v>9</v>
      </c>
      <c r="AG37" s="101">
        <f>SUM(K38,N38,Q38,T38)</f>
        <v>0</v>
      </c>
      <c r="AH37" s="101">
        <f>+AF37-AG37</f>
        <v>9</v>
      </c>
      <c r="AI37" s="101">
        <f>AC37*3+AE37</f>
        <v>9</v>
      </c>
      <c r="AJ37" s="101">
        <f>+AK38</f>
        <v>1</v>
      </c>
      <c r="AK37" s="25"/>
      <c r="AL37" s="25"/>
    </row>
    <row r="38" spans="1:38" ht="18" customHeight="1">
      <c r="A38" s="14">
        <v>0.43402777777777773</v>
      </c>
      <c r="B38" s="11" t="str">
        <f>B36</f>
        <v>NPO　FCパーシモン</v>
      </c>
      <c r="C38" s="12">
        <v>0</v>
      </c>
      <c r="D38" s="11" t="s">
        <v>8</v>
      </c>
      <c r="E38" s="12">
        <v>1</v>
      </c>
      <c r="F38" s="13" t="str">
        <f>B37</f>
        <v>戸塚フットボールクラブジュニア</v>
      </c>
      <c r="G38" s="29"/>
      <c r="H38" s="150"/>
      <c r="I38" s="26">
        <f>IF(Q34="","",+Q34)</f>
        <v>1</v>
      </c>
      <c r="J38" s="27" t="str">
        <f>IF(I38="","","-")</f>
        <v>-</v>
      </c>
      <c r="K38" s="28">
        <f>O34</f>
        <v>0</v>
      </c>
      <c r="L38" s="26">
        <f>IF(Q36="","",Q36)</f>
        <v>5</v>
      </c>
      <c r="M38" s="27" t="str">
        <f>IF(L38="","","-")</f>
        <v>-</v>
      </c>
      <c r="N38" s="28">
        <f>O36</f>
        <v>0</v>
      </c>
      <c r="O38" s="96"/>
      <c r="P38" s="97"/>
      <c r="Q38" s="98"/>
      <c r="R38" s="26">
        <f>IF(C37="","",C37)</f>
        <v>3</v>
      </c>
      <c r="S38" s="27" t="str">
        <f>IF(R38="","","-")</f>
        <v>-</v>
      </c>
      <c r="T38" s="28">
        <f>IF(E37="","",E37)</f>
        <v>0</v>
      </c>
      <c r="U38" s="147"/>
      <c r="V38" s="147"/>
      <c r="W38" s="147"/>
      <c r="X38" s="147"/>
      <c r="Y38" s="147"/>
      <c r="Z38" s="147"/>
      <c r="AA38" s="147"/>
      <c r="AB38" s="148"/>
      <c r="AC38" s="101"/>
      <c r="AD38" s="101"/>
      <c r="AE38" s="101"/>
      <c r="AF38" s="101"/>
      <c r="AG38" s="101"/>
      <c r="AH38" s="101"/>
      <c r="AI38" s="101"/>
      <c r="AJ38" s="101"/>
      <c r="AK38" s="25">
        <f>IF(AL38=0,"",RANK(AL38,$AL$33:$AL$40))</f>
        <v>1</v>
      </c>
      <c r="AL38" s="25">
        <f>AC37*10000+AE37*100+AF37</f>
        <v>30009</v>
      </c>
    </row>
    <row r="39" spans="1:38" ht="18" customHeight="1">
      <c r="A39" s="14">
        <v>0.45833333333333331</v>
      </c>
      <c r="B39" s="11" t="str">
        <f>F36</f>
        <v>江南南サッカー少年団</v>
      </c>
      <c r="C39" s="12">
        <v>3</v>
      </c>
      <c r="D39" s="11" t="s">
        <v>8</v>
      </c>
      <c r="E39" s="12">
        <v>0</v>
      </c>
      <c r="F39" s="238" t="str">
        <f>F37</f>
        <v>FCトッカーノ</v>
      </c>
      <c r="G39" s="29"/>
      <c r="H39" s="239" t="str">
        <f>R31</f>
        <v>FCトッカーノ</v>
      </c>
      <c r="I39" s="90" t="str">
        <f>IF(I40="","",IF(I40-K40&gt;=1,"○",IF(I40-K40&lt;=-1,"●",IF(I40="","",IF(I40-K40=0,"△","")))))</f>
        <v>●</v>
      </c>
      <c r="J39" s="91"/>
      <c r="K39" s="92"/>
      <c r="L39" s="90" t="str">
        <f>IF(L40="","",IF(L40-N40&gt;=1,"○",IF(L40-N40&lt;=-1,"●",IF(L40="","",IF(L40-N40=0,"△","")))))</f>
        <v>●</v>
      </c>
      <c r="M39" s="91"/>
      <c r="N39" s="92"/>
      <c r="O39" s="90" t="str">
        <f>IF(O40="","",IF(O40-Q40&gt;=1,"○",IF(O40-Q40&lt;=-1,"●",IF(O40="","",IF(O40-Q40=0,"△","")))))</f>
        <v>●</v>
      </c>
      <c r="P39" s="91"/>
      <c r="Q39" s="92"/>
      <c r="R39" s="93"/>
      <c r="S39" s="94"/>
      <c r="T39" s="95"/>
      <c r="U39" s="127">
        <v>0</v>
      </c>
      <c r="V39" s="127">
        <v>3</v>
      </c>
      <c r="W39" s="127">
        <v>0</v>
      </c>
      <c r="X39" s="127">
        <v>0</v>
      </c>
      <c r="Y39" s="127">
        <v>7</v>
      </c>
      <c r="Z39" s="127">
        <v>-7</v>
      </c>
      <c r="AA39" s="127">
        <v>0</v>
      </c>
      <c r="AB39" s="145">
        <v>4</v>
      </c>
      <c r="AC39" s="101">
        <f>COUNTIF($I39:$T39,"○")</f>
        <v>0</v>
      </c>
      <c r="AD39" s="101">
        <f>COUNTIF($I39:$T39,"●")</f>
        <v>3</v>
      </c>
      <c r="AE39" s="101">
        <f>COUNTIF($I39:$T39,"△")</f>
        <v>0</v>
      </c>
      <c r="AF39" s="101">
        <f>SUM(I40,L40,O40,R40)</f>
        <v>0</v>
      </c>
      <c r="AG39" s="101">
        <f>SUM(K40,N40,Q40,T40)</f>
        <v>7</v>
      </c>
      <c r="AH39" s="101">
        <f>+AF39-AG39</f>
        <v>-7</v>
      </c>
      <c r="AI39" s="101">
        <f>AC39*3+AE39</f>
        <v>0</v>
      </c>
      <c r="AJ39" s="101" t="str">
        <f>+AK40</f>
        <v/>
      </c>
      <c r="AK39" s="25"/>
      <c r="AL39" s="25"/>
    </row>
    <row r="40" spans="1:38" ht="18" customHeight="1" thickBot="1">
      <c r="A40" s="14">
        <v>0.48958333333333331</v>
      </c>
      <c r="B40" s="11" t="str">
        <f>B36</f>
        <v>NPO　FCパーシモン</v>
      </c>
      <c r="C40" s="12">
        <v>1</v>
      </c>
      <c r="D40" s="11" t="s">
        <v>8</v>
      </c>
      <c r="E40" s="12">
        <v>0</v>
      </c>
      <c r="F40" s="238" t="str">
        <f>F37</f>
        <v>FCトッカーノ</v>
      </c>
      <c r="G40" s="29"/>
      <c r="H40" s="240"/>
      <c r="I40" s="30">
        <f>IF(T34="","",+T34)</f>
        <v>0</v>
      </c>
      <c r="J40" s="31" t="str">
        <f>IF(I40="","","-")</f>
        <v>-</v>
      </c>
      <c r="K40" s="32">
        <f>R34</f>
        <v>1</v>
      </c>
      <c r="L40" s="30">
        <f>IF(T36="","",+T36)</f>
        <v>0</v>
      </c>
      <c r="M40" s="31" t="str">
        <f>IF(L40="","","-")</f>
        <v>-</v>
      </c>
      <c r="N40" s="32">
        <f>R36</f>
        <v>3</v>
      </c>
      <c r="O40" s="30">
        <f>IF(T38="","",T38)</f>
        <v>0</v>
      </c>
      <c r="P40" s="31" t="str">
        <f>IF(O40="","","-")</f>
        <v>-</v>
      </c>
      <c r="Q40" s="32">
        <f>R38</f>
        <v>3</v>
      </c>
      <c r="R40" s="120"/>
      <c r="S40" s="121"/>
      <c r="T40" s="122"/>
      <c r="U40" s="128"/>
      <c r="V40" s="128"/>
      <c r="W40" s="128"/>
      <c r="X40" s="128"/>
      <c r="Y40" s="128"/>
      <c r="Z40" s="128"/>
      <c r="AA40" s="128"/>
      <c r="AB40" s="146"/>
      <c r="AC40" s="101"/>
      <c r="AD40" s="101"/>
      <c r="AE40" s="101"/>
      <c r="AF40" s="101"/>
      <c r="AG40" s="101"/>
      <c r="AH40" s="101"/>
      <c r="AI40" s="101"/>
      <c r="AJ40" s="101"/>
      <c r="AK40" s="25" t="str">
        <f>IF(AL40=0,"",RANK(AL40,$AL$33:$AL$40))</f>
        <v/>
      </c>
      <c r="AL40" s="25">
        <f>AC39*10000+AE39*100+AF39</f>
        <v>0</v>
      </c>
    </row>
    <row r="41" spans="1:38" ht="18" customHeight="1" thickBot="1">
      <c r="A41" s="15">
        <v>0.51388888888888895</v>
      </c>
      <c r="B41" s="16" t="str">
        <f>F36</f>
        <v>江南南サッカー少年団</v>
      </c>
      <c r="C41" s="17">
        <v>0</v>
      </c>
      <c r="D41" s="16" t="s">
        <v>8</v>
      </c>
      <c r="E41" s="17">
        <v>5</v>
      </c>
      <c r="F41" s="18" t="str">
        <f>B37</f>
        <v>戸塚フットボールクラブジュニア</v>
      </c>
      <c r="G41" s="29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8.25" customHeight="1" thickBot="1"/>
    <row r="43" spans="1:38" ht="18" customHeight="1" thickBot="1">
      <c r="A43" s="69" t="s">
        <v>22</v>
      </c>
      <c r="B43" s="70"/>
      <c r="C43" s="70"/>
      <c r="D43" s="70"/>
      <c r="E43" s="70"/>
      <c r="F43" s="71"/>
      <c r="G43" s="4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8" customHeight="1">
      <c r="A44" s="2">
        <v>1</v>
      </c>
      <c r="B44" s="129" t="s">
        <v>85</v>
      </c>
      <c r="C44" s="130"/>
      <c r="D44" s="130"/>
      <c r="E44" s="130"/>
      <c r="F44" s="131"/>
      <c r="G44" s="4"/>
      <c r="H44" s="88"/>
      <c r="I44" s="143" t="str">
        <f>B44</f>
        <v>レッドクローバーSC</v>
      </c>
      <c r="J44" s="143"/>
      <c r="K44" s="143"/>
      <c r="L44" s="143" t="str">
        <f>B45</f>
        <v>中丸サッカースポーツ少年団</v>
      </c>
      <c r="M44" s="143"/>
      <c r="N44" s="143"/>
      <c r="O44" s="143" t="str">
        <f>B46</f>
        <v>Athletic Club 弘前</v>
      </c>
      <c r="P44" s="143"/>
      <c r="Q44" s="143"/>
      <c r="R44" s="143" t="str">
        <f>B47</f>
        <v>コスモSC川越</v>
      </c>
      <c r="S44" s="143"/>
      <c r="T44" s="143"/>
      <c r="U44" s="80" t="s">
        <v>0</v>
      </c>
      <c r="V44" s="80" t="s">
        <v>1</v>
      </c>
      <c r="W44" s="80" t="s">
        <v>2</v>
      </c>
      <c r="X44" s="80" t="s">
        <v>3</v>
      </c>
      <c r="Y44" s="80" t="s">
        <v>4</v>
      </c>
      <c r="Z44" s="80" t="s">
        <v>5</v>
      </c>
      <c r="AA44" s="80" t="s">
        <v>6</v>
      </c>
      <c r="AB44" s="109" t="s">
        <v>7</v>
      </c>
      <c r="AC44" s="100" t="s">
        <v>0</v>
      </c>
      <c r="AD44" s="100" t="s">
        <v>1</v>
      </c>
      <c r="AE44" s="100" t="s">
        <v>2</v>
      </c>
      <c r="AF44" s="100" t="s">
        <v>3</v>
      </c>
      <c r="AG44" s="100" t="s">
        <v>4</v>
      </c>
      <c r="AH44" s="100" t="s">
        <v>5</v>
      </c>
      <c r="AI44" s="100" t="s">
        <v>6</v>
      </c>
      <c r="AJ44" s="100" t="s">
        <v>7</v>
      </c>
      <c r="AK44" s="25"/>
      <c r="AL44" s="25"/>
    </row>
    <row r="45" spans="1:38" ht="18" customHeight="1" thickBot="1">
      <c r="A45" s="2">
        <v>2</v>
      </c>
      <c r="B45" s="135" t="s">
        <v>86</v>
      </c>
      <c r="C45" s="136"/>
      <c r="D45" s="136"/>
      <c r="E45" s="136"/>
      <c r="F45" s="137"/>
      <c r="G45" s="4"/>
      <c r="H45" s="89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81"/>
      <c r="V45" s="81"/>
      <c r="W45" s="81"/>
      <c r="X45" s="81"/>
      <c r="Y45" s="81"/>
      <c r="Z45" s="81"/>
      <c r="AA45" s="81"/>
      <c r="AB45" s="110"/>
      <c r="AC45" s="100"/>
      <c r="AD45" s="100"/>
      <c r="AE45" s="100"/>
      <c r="AF45" s="100"/>
      <c r="AG45" s="100"/>
      <c r="AH45" s="100"/>
      <c r="AI45" s="100"/>
      <c r="AJ45" s="100"/>
      <c r="AK45" s="25"/>
      <c r="AL45" s="25"/>
    </row>
    <row r="46" spans="1:38" ht="18" customHeight="1" thickTop="1">
      <c r="A46" s="2">
        <v>3</v>
      </c>
      <c r="B46" s="129" t="s">
        <v>67</v>
      </c>
      <c r="C46" s="130"/>
      <c r="D46" s="130"/>
      <c r="E46" s="130"/>
      <c r="F46" s="131"/>
      <c r="G46" s="4"/>
      <c r="H46" s="141" t="str">
        <f>I44</f>
        <v>レッドクローバーSC</v>
      </c>
      <c r="I46" s="123"/>
      <c r="J46" s="124"/>
      <c r="K46" s="125"/>
      <c r="L46" s="117" t="str">
        <f>IF(L47="","",IF(L47-N47&gt;=1,"○",IF(L47-N47&lt;=-1,"●",IF(L47="","",IF(L47-N47=0,"△","")))))</f>
        <v>○</v>
      </c>
      <c r="M46" s="118"/>
      <c r="N46" s="119"/>
      <c r="O46" s="117" t="str">
        <f>IF(O47="","",IF(O47-Q47&gt;=1,"○",IF(O47-Q47&lt;=-1,"●",IF(O47="","",IF(O47-Q47=0,"△","")))))</f>
        <v>●</v>
      </c>
      <c r="P46" s="118"/>
      <c r="Q46" s="119"/>
      <c r="R46" s="117" t="str">
        <f>IF(R47="","",IF(R47-T47&gt;=1,"○",IF(R47-T47&lt;=-1,"●",IF(R47="","",IF(R47-T47=0,"△","")))))</f>
        <v>△</v>
      </c>
      <c r="S46" s="118"/>
      <c r="T46" s="119"/>
      <c r="U46" s="111">
        <v>1</v>
      </c>
      <c r="V46" s="111">
        <v>1</v>
      </c>
      <c r="W46" s="111">
        <v>1</v>
      </c>
      <c r="X46" s="111">
        <v>1</v>
      </c>
      <c r="Y46" s="111">
        <v>2</v>
      </c>
      <c r="Z46" s="111">
        <v>-1</v>
      </c>
      <c r="AA46" s="111">
        <v>4</v>
      </c>
      <c r="AB46" s="112">
        <f>+AK47</f>
        <v>3</v>
      </c>
      <c r="AC46" s="101">
        <f>COUNTIF($I46:$T46,"○")</f>
        <v>1</v>
      </c>
      <c r="AD46" s="101">
        <f>COUNTIF($I46:$T46,"●")</f>
        <v>1</v>
      </c>
      <c r="AE46" s="101">
        <f>COUNTIF($I46:$T46,"△")</f>
        <v>1</v>
      </c>
      <c r="AF46" s="101">
        <f>SUM(I47,L47,O47,R47)</f>
        <v>1</v>
      </c>
      <c r="AG46" s="101">
        <f>SUM(K47,N47,Q47,T47)</f>
        <v>2</v>
      </c>
      <c r="AH46" s="101">
        <f>+AF46-AG46</f>
        <v>-1</v>
      </c>
      <c r="AI46" s="101">
        <f>AC46*3+AE46</f>
        <v>4</v>
      </c>
      <c r="AJ46" s="101">
        <f>+AK47</f>
        <v>3</v>
      </c>
      <c r="AK46" s="25"/>
      <c r="AL46" s="25"/>
    </row>
    <row r="47" spans="1:38" ht="18" customHeight="1" thickBot="1">
      <c r="A47" s="2">
        <v>4</v>
      </c>
      <c r="B47" s="132" t="s">
        <v>87</v>
      </c>
      <c r="C47" s="133"/>
      <c r="D47" s="133"/>
      <c r="E47" s="133"/>
      <c r="F47" s="134"/>
      <c r="G47" s="4"/>
      <c r="H47" s="140"/>
      <c r="I47" s="96"/>
      <c r="J47" s="97"/>
      <c r="K47" s="98"/>
      <c r="L47" s="26">
        <f>IF(C49="","",C49)</f>
        <v>1</v>
      </c>
      <c r="M47" s="27" t="str">
        <f>IF(L47="","","-")</f>
        <v>-</v>
      </c>
      <c r="N47" s="28">
        <f>IF(E49="","",E49)</f>
        <v>0</v>
      </c>
      <c r="O47" s="26">
        <f>IF(C51="","",C51)</f>
        <v>0</v>
      </c>
      <c r="P47" s="27" t="str">
        <f>IF(O47="","","-")</f>
        <v>-</v>
      </c>
      <c r="Q47" s="28">
        <f>IF(E51="","",E51)</f>
        <v>2</v>
      </c>
      <c r="R47" s="26">
        <f>IF(C53="","",C53)</f>
        <v>0</v>
      </c>
      <c r="S47" s="27" t="str">
        <f>IF(R47="","","-")</f>
        <v>-</v>
      </c>
      <c r="T47" s="28">
        <f>IF(E53="","",E53)</f>
        <v>0</v>
      </c>
      <c r="U47" s="99"/>
      <c r="V47" s="99"/>
      <c r="W47" s="99"/>
      <c r="X47" s="99"/>
      <c r="Y47" s="99"/>
      <c r="Z47" s="99"/>
      <c r="AA47" s="99"/>
      <c r="AB47" s="103"/>
      <c r="AC47" s="101"/>
      <c r="AD47" s="101"/>
      <c r="AE47" s="101"/>
      <c r="AF47" s="101"/>
      <c r="AG47" s="101"/>
      <c r="AH47" s="101"/>
      <c r="AI47" s="101"/>
      <c r="AJ47" s="101"/>
      <c r="AK47" s="25">
        <f>IF(AL47=0,"",RANK(AL47,$AL$46:$AL$53))</f>
        <v>3</v>
      </c>
      <c r="AL47" s="25">
        <f>AC46*10000+AE46*100+AF46</f>
        <v>10101</v>
      </c>
    </row>
    <row r="48" spans="1:38" ht="18" customHeight="1" thickTop="1" thickBot="1">
      <c r="A48" s="67" t="s">
        <v>17</v>
      </c>
      <c r="B48" s="68"/>
      <c r="C48" s="113" t="s">
        <v>37</v>
      </c>
      <c r="D48" s="114"/>
      <c r="E48" s="114"/>
      <c r="F48" s="115"/>
      <c r="G48" s="4"/>
      <c r="H48" s="138" t="str">
        <f>L44</f>
        <v>中丸サッカースポーツ少年団</v>
      </c>
      <c r="I48" s="90" t="str">
        <f>IF(I49="","",IF(I49-K49&gt;=1,"○",IF(I49-K49&lt;=-1,"●",IF(I49="","",IF(I49-K49=0,"△","")))))</f>
        <v>●</v>
      </c>
      <c r="J48" s="91"/>
      <c r="K48" s="92"/>
      <c r="L48" s="93"/>
      <c r="M48" s="94"/>
      <c r="N48" s="95"/>
      <c r="O48" s="90" t="str">
        <f>IF(O49="","",IF(O49-Q49&gt;=1,"○",IF(O49-Q49&lt;=-1,"●",IF(O49="","",IF(O49-Q49=0,"△","")))))</f>
        <v>●</v>
      </c>
      <c r="P48" s="91"/>
      <c r="Q48" s="92"/>
      <c r="R48" s="90" t="str">
        <f>IF(R49="","",IF(R49-T49&gt;=1,"○",IF(R49-T49&lt;=-1,"●",IF(R49="","",IF(R49-T49=0,"△","")))))</f>
        <v>●</v>
      </c>
      <c r="S48" s="91"/>
      <c r="T48" s="92"/>
      <c r="U48" s="99">
        <v>0</v>
      </c>
      <c r="V48" s="99">
        <v>3</v>
      </c>
      <c r="W48" s="99">
        <v>0</v>
      </c>
      <c r="X48" s="99">
        <v>0</v>
      </c>
      <c r="Y48" s="99">
        <v>14</v>
      </c>
      <c r="Z48" s="99">
        <v>-14</v>
      </c>
      <c r="AA48" s="99">
        <v>0</v>
      </c>
      <c r="AB48" s="103">
        <v>4</v>
      </c>
      <c r="AC48" s="101">
        <f>COUNTIF($I48:$T48,"○")</f>
        <v>0</v>
      </c>
      <c r="AD48" s="101">
        <f>COUNTIF($I48:$T48,"●")</f>
        <v>3</v>
      </c>
      <c r="AE48" s="101">
        <f>COUNTIF($I48:$T48,"△")</f>
        <v>0</v>
      </c>
      <c r="AF48" s="101">
        <f>SUM(I49,L49,O49,R49)</f>
        <v>0</v>
      </c>
      <c r="AG48" s="101">
        <f>SUM(K49,N49,Q49,T49)</f>
        <v>14</v>
      </c>
      <c r="AH48" s="101">
        <f>+AF48-AG48</f>
        <v>-14</v>
      </c>
      <c r="AI48" s="101">
        <f>AC48*3+AE48</f>
        <v>0</v>
      </c>
      <c r="AJ48" s="101" t="str">
        <f>+AK49</f>
        <v/>
      </c>
      <c r="AK48" s="25"/>
      <c r="AL48" s="25"/>
    </row>
    <row r="49" spans="1:38" ht="18" customHeight="1" thickTop="1">
      <c r="A49" s="6">
        <v>0.375</v>
      </c>
      <c r="B49" s="7" t="str">
        <f>B44</f>
        <v>レッドクローバーSC</v>
      </c>
      <c r="C49" s="8">
        <v>1</v>
      </c>
      <c r="D49" s="7" t="s">
        <v>8</v>
      </c>
      <c r="E49" s="8">
        <v>0</v>
      </c>
      <c r="F49" s="9" t="str">
        <f>B45</f>
        <v>中丸サッカースポーツ少年団</v>
      </c>
      <c r="G49" s="4"/>
      <c r="H49" s="140"/>
      <c r="I49" s="26">
        <f>IF(N47="","",+N47)</f>
        <v>0</v>
      </c>
      <c r="J49" s="27" t="str">
        <f>IF(I49="","","-")</f>
        <v>-</v>
      </c>
      <c r="K49" s="28">
        <f>+L47</f>
        <v>1</v>
      </c>
      <c r="L49" s="96"/>
      <c r="M49" s="97"/>
      <c r="N49" s="98"/>
      <c r="O49" s="26">
        <f>IF(C54="","",C54)</f>
        <v>0</v>
      </c>
      <c r="P49" s="27" t="str">
        <f>IF(O49="","","-")</f>
        <v>-</v>
      </c>
      <c r="Q49" s="28">
        <f>IF(E54="","",E54)</f>
        <v>3</v>
      </c>
      <c r="R49" s="26">
        <f>IF(C52="","",C52)</f>
        <v>0</v>
      </c>
      <c r="S49" s="27" t="str">
        <f>IF(R49="","","-")</f>
        <v>-</v>
      </c>
      <c r="T49" s="28">
        <f>IF(E52="","",E52)</f>
        <v>10</v>
      </c>
      <c r="U49" s="99"/>
      <c r="V49" s="99"/>
      <c r="W49" s="99"/>
      <c r="X49" s="99"/>
      <c r="Y49" s="99"/>
      <c r="Z49" s="99"/>
      <c r="AA49" s="99"/>
      <c r="AB49" s="103"/>
      <c r="AC49" s="101"/>
      <c r="AD49" s="101"/>
      <c r="AE49" s="101"/>
      <c r="AF49" s="101"/>
      <c r="AG49" s="101"/>
      <c r="AH49" s="101"/>
      <c r="AI49" s="101"/>
      <c r="AJ49" s="101"/>
      <c r="AK49" s="25" t="str">
        <f>IF(AL49=0,"",RANK(AL49,$AL$46:$AL$53))</f>
        <v/>
      </c>
      <c r="AL49" s="25">
        <f>AC48*10000+AE48*100+AF48</f>
        <v>0</v>
      </c>
    </row>
    <row r="50" spans="1:38" ht="18" customHeight="1">
      <c r="A50" s="10">
        <v>0.39930555555555558</v>
      </c>
      <c r="B50" s="11" t="str">
        <f>B46</f>
        <v>Athletic Club 弘前</v>
      </c>
      <c r="C50" s="12">
        <v>0</v>
      </c>
      <c r="D50" s="11" t="s">
        <v>8</v>
      </c>
      <c r="E50" s="12">
        <v>2</v>
      </c>
      <c r="F50" s="13" t="str">
        <f>B47</f>
        <v>コスモSC川越</v>
      </c>
      <c r="G50" s="29"/>
      <c r="H50" s="138" t="str">
        <f>O44</f>
        <v>Athletic Club 弘前</v>
      </c>
      <c r="I50" s="90" t="str">
        <f>IF(I51="","",IF(I51-K51&gt;=1,"○",IF(I51-K51&lt;=-1,"●",IF(I51="","",IF(I51-K51=0,"△","")))))</f>
        <v>○</v>
      </c>
      <c r="J50" s="91"/>
      <c r="K50" s="92"/>
      <c r="L50" s="90" t="str">
        <f>IF(L51="","",IF(L51-N51&gt;=1,"○",IF(L51-N51&lt;=-1,"●",IF(L51="","",IF(L51-N51=0,"△","")))))</f>
        <v>○</v>
      </c>
      <c r="M50" s="91"/>
      <c r="N50" s="92"/>
      <c r="O50" s="93"/>
      <c r="P50" s="94"/>
      <c r="Q50" s="95"/>
      <c r="R50" s="90" t="str">
        <f>IF(R51="","",IF(R51-T51&gt;=1,"○",IF(R51-T51&lt;=-1,"●",IF(R51="","",IF(R51-T51=0,"△","")))))</f>
        <v>●</v>
      </c>
      <c r="S50" s="91"/>
      <c r="T50" s="92"/>
      <c r="U50" s="99">
        <v>2</v>
      </c>
      <c r="V50" s="99">
        <v>1</v>
      </c>
      <c r="W50" s="99">
        <v>0</v>
      </c>
      <c r="X50" s="99">
        <v>5</v>
      </c>
      <c r="Y50" s="99">
        <v>2</v>
      </c>
      <c r="Z50" s="99">
        <v>3</v>
      </c>
      <c r="AA50" s="99">
        <v>6</v>
      </c>
      <c r="AB50" s="103">
        <f>+AK51</f>
        <v>2</v>
      </c>
      <c r="AC50" s="101">
        <f>COUNTIF($I50:$T50,"○")</f>
        <v>2</v>
      </c>
      <c r="AD50" s="101">
        <f>COUNTIF($I50:$T50,"●")</f>
        <v>1</v>
      </c>
      <c r="AE50" s="101">
        <f>COUNTIF($I50:$T50,"△")</f>
        <v>0</v>
      </c>
      <c r="AF50" s="101">
        <f>SUM(I51,L51,O51,R51)</f>
        <v>5</v>
      </c>
      <c r="AG50" s="101">
        <f>SUM(K51,N51,Q51,T51)</f>
        <v>2</v>
      </c>
      <c r="AH50" s="101">
        <f>+AF50-AG50</f>
        <v>3</v>
      </c>
      <c r="AI50" s="101">
        <f>AC50*3+AE50</f>
        <v>6</v>
      </c>
      <c r="AJ50" s="101">
        <f>+AK51</f>
        <v>2</v>
      </c>
      <c r="AK50" s="25"/>
      <c r="AL50" s="25"/>
    </row>
    <row r="51" spans="1:38" ht="18" customHeight="1">
      <c r="A51" s="14">
        <v>0.43402777777777773</v>
      </c>
      <c r="B51" s="11" t="str">
        <f>B49</f>
        <v>レッドクローバーSC</v>
      </c>
      <c r="C51" s="12">
        <v>0</v>
      </c>
      <c r="D51" s="11" t="s">
        <v>8</v>
      </c>
      <c r="E51" s="12">
        <v>2</v>
      </c>
      <c r="F51" s="13" t="str">
        <f>B50</f>
        <v>Athletic Club 弘前</v>
      </c>
      <c r="G51" s="29"/>
      <c r="H51" s="140"/>
      <c r="I51" s="26">
        <f>IF(Q47="","",+Q47)</f>
        <v>2</v>
      </c>
      <c r="J51" s="27" t="str">
        <f>IF(I51="","","-")</f>
        <v>-</v>
      </c>
      <c r="K51" s="28">
        <f>O47</f>
        <v>0</v>
      </c>
      <c r="L51" s="26">
        <f>IF(Q49="","",Q49)</f>
        <v>3</v>
      </c>
      <c r="M51" s="27" t="str">
        <f>IF(L51="","","-")</f>
        <v>-</v>
      </c>
      <c r="N51" s="28">
        <f>O49</f>
        <v>0</v>
      </c>
      <c r="O51" s="96"/>
      <c r="P51" s="97"/>
      <c r="Q51" s="98"/>
      <c r="R51" s="26">
        <f>IF(C50="","",C50)</f>
        <v>0</v>
      </c>
      <c r="S51" s="27" t="str">
        <f>IF(R51="","","-")</f>
        <v>-</v>
      </c>
      <c r="T51" s="28">
        <f>IF(E50="","",E50)</f>
        <v>2</v>
      </c>
      <c r="U51" s="99"/>
      <c r="V51" s="99"/>
      <c r="W51" s="99"/>
      <c r="X51" s="99"/>
      <c r="Y51" s="99"/>
      <c r="Z51" s="99"/>
      <c r="AA51" s="99"/>
      <c r="AB51" s="103"/>
      <c r="AC51" s="101"/>
      <c r="AD51" s="101"/>
      <c r="AE51" s="101"/>
      <c r="AF51" s="101"/>
      <c r="AG51" s="101"/>
      <c r="AH51" s="101"/>
      <c r="AI51" s="101"/>
      <c r="AJ51" s="101"/>
      <c r="AK51" s="25">
        <f>IF(AL51=0,"",RANK(AL51,$AL$46:$AL$53))</f>
        <v>2</v>
      </c>
      <c r="AL51" s="25">
        <f>AC50*10000+AE50*100+AF50</f>
        <v>20005</v>
      </c>
    </row>
    <row r="52" spans="1:38" ht="18" customHeight="1">
      <c r="A52" s="14">
        <v>0.45833333333333331</v>
      </c>
      <c r="B52" s="11" t="str">
        <f>F49</f>
        <v>中丸サッカースポーツ少年団</v>
      </c>
      <c r="C52" s="12">
        <v>0</v>
      </c>
      <c r="D52" s="11" t="s">
        <v>8</v>
      </c>
      <c r="E52" s="12">
        <v>10</v>
      </c>
      <c r="F52" s="13" t="str">
        <f>F50</f>
        <v>コスモSC川越</v>
      </c>
      <c r="G52" s="29"/>
      <c r="H52" s="138" t="str">
        <f>R44</f>
        <v>コスモSC川越</v>
      </c>
      <c r="I52" s="90" t="str">
        <f>IF(I53="","",IF(I53-K53&gt;=1,"○",IF(I53-K53&lt;=-1,"●",IF(I53="","",IF(I53-K53=0,"△","")))))</f>
        <v>△</v>
      </c>
      <c r="J52" s="91"/>
      <c r="K52" s="92"/>
      <c r="L52" s="90" t="str">
        <f>IF(L53="","",IF(L53-N53&gt;=1,"○",IF(L53-N53&lt;=-1,"●",IF(L53="","",IF(L53-N53=0,"△","")))))</f>
        <v>○</v>
      </c>
      <c r="M52" s="91"/>
      <c r="N52" s="92"/>
      <c r="O52" s="90" t="str">
        <f>IF(O53="","",IF(O53-Q53&gt;=1,"○",IF(O53-Q53&lt;=-1,"●",IF(O53="","",IF(O53-Q53=0,"△","")))))</f>
        <v>○</v>
      </c>
      <c r="P52" s="91"/>
      <c r="Q52" s="92"/>
      <c r="R52" s="93"/>
      <c r="S52" s="94"/>
      <c r="T52" s="95"/>
      <c r="U52" s="99">
        <v>2</v>
      </c>
      <c r="V52" s="99">
        <v>0</v>
      </c>
      <c r="W52" s="99">
        <v>1</v>
      </c>
      <c r="X52" s="99">
        <v>12</v>
      </c>
      <c r="Y52" s="99">
        <v>0</v>
      </c>
      <c r="Z52" s="99">
        <v>12</v>
      </c>
      <c r="AA52" s="99">
        <v>7</v>
      </c>
      <c r="AB52" s="103">
        <f>+AK53</f>
        <v>1</v>
      </c>
      <c r="AC52" s="101">
        <f>COUNTIF($I52:$T52,"○")</f>
        <v>2</v>
      </c>
      <c r="AD52" s="101">
        <f>COUNTIF($I52:$T52,"●")</f>
        <v>0</v>
      </c>
      <c r="AE52" s="101">
        <f>COUNTIF($I52:$T52,"△")</f>
        <v>1</v>
      </c>
      <c r="AF52" s="101">
        <f>SUM(I53,L53,O53,R53)</f>
        <v>12</v>
      </c>
      <c r="AG52" s="101">
        <f>SUM(K53,N53,Q53,T53)</f>
        <v>0</v>
      </c>
      <c r="AH52" s="101">
        <f>+AF52-AG52</f>
        <v>12</v>
      </c>
      <c r="AI52" s="101">
        <f>AC52*3+AE52</f>
        <v>7</v>
      </c>
      <c r="AJ52" s="101">
        <f>+AK53</f>
        <v>1</v>
      </c>
      <c r="AK52" s="25"/>
      <c r="AL52" s="25"/>
    </row>
    <row r="53" spans="1:38" ht="18" customHeight="1" thickBot="1">
      <c r="A53" s="14">
        <v>0.48958333333333331</v>
      </c>
      <c r="B53" s="11" t="str">
        <f>B49</f>
        <v>レッドクローバーSC</v>
      </c>
      <c r="C53" s="12">
        <v>0</v>
      </c>
      <c r="D53" s="11" t="s">
        <v>8</v>
      </c>
      <c r="E53" s="12">
        <v>0</v>
      </c>
      <c r="F53" s="13" t="str">
        <f>F50</f>
        <v>コスモSC川越</v>
      </c>
      <c r="G53" s="29"/>
      <c r="H53" s="139"/>
      <c r="I53" s="30">
        <f>IF(T47="","",+T47)</f>
        <v>0</v>
      </c>
      <c r="J53" s="31" t="str">
        <f>IF(I53="","","-")</f>
        <v>-</v>
      </c>
      <c r="K53" s="32">
        <f>R47</f>
        <v>0</v>
      </c>
      <c r="L53" s="30">
        <f>IF(T49="","",+T49)</f>
        <v>10</v>
      </c>
      <c r="M53" s="31" t="str">
        <f>IF(L53="","","-")</f>
        <v>-</v>
      </c>
      <c r="N53" s="32">
        <f>R49</f>
        <v>0</v>
      </c>
      <c r="O53" s="30">
        <f>IF(T51="","",T51)</f>
        <v>2</v>
      </c>
      <c r="P53" s="31" t="str">
        <f>IF(O53="","","-")</f>
        <v>-</v>
      </c>
      <c r="Q53" s="32">
        <f>R51</f>
        <v>0</v>
      </c>
      <c r="R53" s="120"/>
      <c r="S53" s="121"/>
      <c r="T53" s="122"/>
      <c r="U53" s="102"/>
      <c r="V53" s="102"/>
      <c r="W53" s="102"/>
      <c r="X53" s="102"/>
      <c r="Y53" s="102"/>
      <c r="Z53" s="102"/>
      <c r="AA53" s="102"/>
      <c r="AB53" s="104"/>
      <c r="AC53" s="101"/>
      <c r="AD53" s="101"/>
      <c r="AE53" s="101"/>
      <c r="AF53" s="101"/>
      <c r="AG53" s="101"/>
      <c r="AH53" s="101"/>
      <c r="AI53" s="101"/>
      <c r="AJ53" s="101"/>
      <c r="AK53" s="25">
        <f>IF(AL53=0,"",RANK(AL53,$AL$46:$AL$53))</f>
        <v>1</v>
      </c>
      <c r="AL53" s="25">
        <f>AC52*10000+AE52*100+AF52</f>
        <v>20112</v>
      </c>
    </row>
    <row r="54" spans="1:38" ht="18" customHeight="1" thickBot="1">
      <c r="A54" s="15">
        <v>0.51388888888888895</v>
      </c>
      <c r="B54" s="16" t="str">
        <f>F49</f>
        <v>中丸サッカースポーツ少年団</v>
      </c>
      <c r="C54" s="17">
        <v>0</v>
      </c>
      <c r="D54" s="16" t="s">
        <v>8</v>
      </c>
      <c r="E54" s="17">
        <v>3</v>
      </c>
      <c r="F54" s="18" t="str">
        <f>B50</f>
        <v>Athletic Club 弘前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ht="8.25" customHeight="1" thickBot="1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ht="18" customHeight="1" thickBot="1">
      <c r="A56" s="69" t="s">
        <v>23</v>
      </c>
      <c r="B56" s="70"/>
      <c r="C56" s="70"/>
      <c r="D56" s="70"/>
      <c r="E56" s="70"/>
      <c r="F56" s="71"/>
      <c r="G56" s="4"/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ht="18" customHeight="1">
      <c r="A57" s="2">
        <v>1</v>
      </c>
      <c r="B57" s="129" t="s">
        <v>55</v>
      </c>
      <c r="C57" s="130"/>
      <c r="D57" s="130"/>
      <c r="E57" s="130"/>
      <c r="F57" s="131"/>
      <c r="G57" s="19"/>
      <c r="H57" s="88"/>
      <c r="I57" s="143" t="str">
        <f>B57</f>
        <v>TEAM　リフレサッカークラブ</v>
      </c>
      <c r="J57" s="143"/>
      <c r="K57" s="143"/>
      <c r="L57" s="143" t="str">
        <f>B58</f>
        <v>星陵ジュニアサッカークラブ</v>
      </c>
      <c r="M57" s="143"/>
      <c r="N57" s="143"/>
      <c r="O57" s="143" t="str">
        <f>B59</f>
        <v>東京ヴェルディサッカースクール</v>
      </c>
      <c r="P57" s="143"/>
      <c r="Q57" s="143"/>
      <c r="R57" s="143" t="str">
        <f>B60</f>
        <v>鹿島アントラーズFCつくば</v>
      </c>
      <c r="S57" s="143"/>
      <c r="T57" s="143"/>
      <c r="U57" s="80" t="s">
        <v>0</v>
      </c>
      <c r="V57" s="80" t="s">
        <v>1</v>
      </c>
      <c r="W57" s="80" t="s">
        <v>2</v>
      </c>
      <c r="X57" s="80" t="s">
        <v>3</v>
      </c>
      <c r="Y57" s="80" t="s">
        <v>4</v>
      </c>
      <c r="Z57" s="80" t="s">
        <v>5</v>
      </c>
      <c r="AA57" s="80" t="s">
        <v>6</v>
      </c>
      <c r="AB57" s="109" t="s">
        <v>7</v>
      </c>
      <c r="AC57" s="100" t="s">
        <v>0</v>
      </c>
      <c r="AD57" s="100" t="s">
        <v>1</v>
      </c>
      <c r="AE57" s="100" t="s">
        <v>2</v>
      </c>
      <c r="AF57" s="100" t="s">
        <v>3</v>
      </c>
      <c r="AG57" s="100" t="s">
        <v>4</v>
      </c>
      <c r="AH57" s="100" t="s">
        <v>5</v>
      </c>
      <c r="AI57" s="100" t="s">
        <v>6</v>
      </c>
      <c r="AJ57" s="100" t="s">
        <v>7</v>
      </c>
      <c r="AK57" s="25"/>
      <c r="AL57" s="25"/>
    </row>
    <row r="58" spans="1:38" ht="18" customHeight="1" thickBot="1">
      <c r="A58" s="2">
        <v>2</v>
      </c>
      <c r="B58" s="129" t="s">
        <v>88</v>
      </c>
      <c r="C58" s="130"/>
      <c r="D58" s="130"/>
      <c r="E58" s="130"/>
      <c r="F58" s="131"/>
      <c r="G58" s="19"/>
      <c r="H58" s="89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81"/>
      <c r="V58" s="81"/>
      <c r="W58" s="81"/>
      <c r="X58" s="81"/>
      <c r="Y58" s="81"/>
      <c r="Z58" s="81"/>
      <c r="AA58" s="81"/>
      <c r="AB58" s="110"/>
      <c r="AC58" s="100"/>
      <c r="AD58" s="100"/>
      <c r="AE58" s="100"/>
      <c r="AF58" s="100"/>
      <c r="AG58" s="100"/>
      <c r="AH58" s="100"/>
      <c r="AI58" s="100"/>
      <c r="AJ58" s="100"/>
      <c r="AK58" s="25"/>
      <c r="AL58" s="25"/>
    </row>
    <row r="59" spans="1:38" ht="18" customHeight="1" thickTop="1">
      <c r="A59" s="2">
        <v>3</v>
      </c>
      <c r="B59" s="129" t="s">
        <v>89</v>
      </c>
      <c r="C59" s="130"/>
      <c r="D59" s="130"/>
      <c r="E59" s="130"/>
      <c r="F59" s="131"/>
      <c r="G59" s="19"/>
      <c r="H59" s="141" t="str">
        <f>I57</f>
        <v>TEAM　リフレサッカークラブ</v>
      </c>
      <c r="I59" s="123"/>
      <c r="J59" s="124"/>
      <c r="K59" s="125"/>
      <c r="L59" s="117" t="str">
        <f>IF(L60="","",IF(L60-N60&gt;=1,"○",IF(L60-N60&lt;=-1,"●",IF(L60="","",IF(L60-N60=0,"△","")))))</f>
        <v>○</v>
      </c>
      <c r="M59" s="118"/>
      <c r="N59" s="119"/>
      <c r="O59" s="117" t="str">
        <f>IF(O60="","",IF(O60-Q60&gt;=1,"○",IF(O60-Q60&lt;=-1,"●",IF(O60="","",IF(O60-Q60=0,"△","")))))</f>
        <v>○</v>
      </c>
      <c r="P59" s="118"/>
      <c r="Q59" s="119"/>
      <c r="R59" s="117" t="str">
        <f>IF(R60="","",IF(R60-T60&gt;=1,"○",IF(R60-T60&lt;=-1,"●",IF(R60="","",IF(R60-T60=0,"△","")))))</f>
        <v>○</v>
      </c>
      <c r="S59" s="118"/>
      <c r="T59" s="119"/>
      <c r="U59" s="111">
        <v>3</v>
      </c>
      <c r="V59" s="111">
        <v>0</v>
      </c>
      <c r="W59" s="111">
        <v>0</v>
      </c>
      <c r="X59" s="111">
        <v>13</v>
      </c>
      <c r="Y59" s="111">
        <v>0</v>
      </c>
      <c r="Z59" s="111">
        <v>13</v>
      </c>
      <c r="AA59" s="111">
        <v>9</v>
      </c>
      <c r="AB59" s="112">
        <f>+AK60</f>
        <v>1</v>
      </c>
      <c r="AC59" s="101">
        <f>COUNTIF($I59:$T59,"○")</f>
        <v>3</v>
      </c>
      <c r="AD59" s="101">
        <f>COUNTIF($I59:$T59,"●")</f>
        <v>0</v>
      </c>
      <c r="AE59" s="101">
        <f>COUNTIF($I59:$T59,"△")</f>
        <v>0</v>
      </c>
      <c r="AF59" s="101">
        <f>SUM(I60,L60,O60,R60)</f>
        <v>13</v>
      </c>
      <c r="AG59" s="101">
        <f>SUM(K60,N60,Q60,T60)</f>
        <v>0</v>
      </c>
      <c r="AH59" s="101">
        <f>+AF59-AG59</f>
        <v>13</v>
      </c>
      <c r="AI59" s="101">
        <f>AC59*3+AE59</f>
        <v>9</v>
      </c>
      <c r="AJ59" s="101">
        <f>+AK60</f>
        <v>1</v>
      </c>
      <c r="AK59" s="25"/>
      <c r="AL59" s="25"/>
    </row>
    <row r="60" spans="1:38" ht="18" customHeight="1" thickBot="1">
      <c r="A60" s="2">
        <v>4</v>
      </c>
      <c r="B60" s="132" t="s">
        <v>90</v>
      </c>
      <c r="C60" s="133"/>
      <c r="D60" s="133"/>
      <c r="E60" s="133"/>
      <c r="F60" s="134"/>
      <c r="G60" s="19"/>
      <c r="H60" s="140"/>
      <c r="I60" s="96"/>
      <c r="J60" s="97"/>
      <c r="K60" s="98"/>
      <c r="L60" s="26">
        <f>IF(C62="","",C62)</f>
        <v>4</v>
      </c>
      <c r="M60" s="27" t="str">
        <f>IF(L60="","","-")</f>
        <v>-</v>
      </c>
      <c r="N60" s="28">
        <f>IF(E62="","",E62)</f>
        <v>0</v>
      </c>
      <c r="O60" s="26">
        <f>IF(C64="","",C64)</f>
        <v>8</v>
      </c>
      <c r="P60" s="27" t="str">
        <f>IF(O60="","","-")</f>
        <v>-</v>
      </c>
      <c r="Q60" s="28">
        <f>IF(E64="","",E64)</f>
        <v>0</v>
      </c>
      <c r="R60" s="26">
        <f>IF(C66="","",C66)</f>
        <v>1</v>
      </c>
      <c r="S60" s="27" t="str">
        <f>IF(R60="","","-")</f>
        <v>-</v>
      </c>
      <c r="T60" s="28">
        <f>IF(E66="","",E66)</f>
        <v>0</v>
      </c>
      <c r="U60" s="99"/>
      <c r="V60" s="99"/>
      <c r="W60" s="99"/>
      <c r="X60" s="99"/>
      <c r="Y60" s="99"/>
      <c r="Z60" s="99"/>
      <c r="AA60" s="99"/>
      <c r="AB60" s="103"/>
      <c r="AC60" s="101"/>
      <c r="AD60" s="101"/>
      <c r="AE60" s="101"/>
      <c r="AF60" s="101"/>
      <c r="AG60" s="101"/>
      <c r="AH60" s="101"/>
      <c r="AI60" s="101"/>
      <c r="AJ60" s="101"/>
      <c r="AK60" s="25">
        <f>IF(AL60=0,"",RANK(AL60,$AL$59:$AL$66))</f>
        <v>1</v>
      </c>
      <c r="AL60" s="25">
        <f>AC59*10000+AE59*100+AF59</f>
        <v>30013</v>
      </c>
    </row>
    <row r="61" spans="1:38" ht="18" customHeight="1" thickTop="1" thickBot="1">
      <c r="A61" s="67" t="s">
        <v>17</v>
      </c>
      <c r="B61" s="68"/>
      <c r="C61" s="113" t="s">
        <v>38</v>
      </c>
      <c r="D61" s="114"/>
      <c r="E61" s="114"/>
      <c r="F61" s="115"/>
      <c r="G61" s="19"/>
      <c r="H61" s="138" t="str">
        <f>L57</f>
        <v>星陵ジュニアサッカークラブ</v>
      </c>
      <c r="I61" s="90" t="str">
        <f>IF(I62="","",IF(I62-K62&gt;=1,"○",IF(I62-K62&lt;=-1,"●",IF(I62="","",IF(I62-K62=0,"△","")))))</f>
        <v>●</v>
      </c>
      <c r="J61" s="91"/>
      <c r="K61" s="92"/>
      <c r="L61" s="93"/>
      <c r="M61" s="94"/>
      <c r="N61" s="95"/>
      <c r="O61" s="90" t="str">
        <f>IF(O62="","",IF(O62-Q62&gt;=1,"○",IF(O62-Q62&lt;=-1,"●",IF(O62="","",IF(O62-Q62=0,"△","")))))</f>
        <v>●</v>
      </c>
      <c r="P61" s="91"/>
      <c r="Q61" s="92"/>
      <c r="R61" s="90" t="str">
        <f>IF(R62="","",IF(R62-T62&gt;=1,"○",IF(R62-T62&lt;=-1,"●",IF(R62="","",IF(R62-T62=0,"△","")))))</f>
        <v>●</v>
      </c>
      <c r="S61" s="91"/>
      <c r="T61" s="92"/>
      <c r="U61" s="99">
        <v>0</v>
      </c>
      <c r="V61" s="99">
        <v>3</v>
      </c>
      <c r="W61" s="99">
        <v>0</v>
      </c>
      <c r="X61" s="99">
        <v>1</v>
      </c>
      <c r="Y61" s="99">
        <v>30</v>
      </c>
      <c r="Z61" s="99">
        <v>-29</v>
      </c>
      <c r="AA61" s="99">
        <v>0</v>
      </c>
      <c r="AB61" s="103">
        <v>4</v>
      </c>
      <c r="AC61" s="101">
        <f>COUNTIF($I61:$T61,"○")</f>
        <v>0</v>
      </c>
      <c r="AD61" s="101">
        <f>COUNTIF($I61:$T61,"●")</f>
        <v>3</v>
      </c>
      <c r="AE61" s="101">
        <f>COUNTIF($I61:$T61,"△")</f>
        <v>0</v>
      </c>
      <c r="AF61" s="101">
        <f>SUM(I62,L62,O62,R62)</f>
        <v>1</v>
      </c>
      <c r="AG61" s="101">
        <f>SUM(K62,N62,Q62,T62)</f>
        <v>30</v>
      </c>
      <c r="AH61" s="101">
        <f>+AF61-AG61</f>
        <v>-29</v>
      </c>
      <c r="AI61" s="101">
        <f>AC61*3+AE61</f>
        <v>0</v>
      </c>
      <c r="AJ61" s="101">
        <f>+AK62</f>
        <v>4</v>
      </c>
      <c r="AK61" s="25"/>
      <c r="AL61" s="25"/>
    </row>
    <row r="62" spans="1:38" ht="18" customHeight="1" thickTop="1">
      <c r="A62" s="6">
        <v>0.375</v>
      </c>
      <c r="B62" s="7" t="str">
        <f>B57</f>
        <v>TEAM　リフレサッカークラブ</v>
      </c>
      <c r="C62" s="8">
        <v>4</v>
      </c>
      <c r="D62" s="7" t="s">
        <v>8</v>
      </c>
      <c r="E62" s="8">
        <v>0</v>
      </c>
      <c r="F62" s="9" t="str">
        <f>B58</f>
        <v>星陵ジュニアサッカークラブ</v>
      </c>
      <c r="G62" s="19"/>
      <c r="H62" s="140"/>
      <c r="I62" s="26">
        <f>IF(N60="","",+N60)</f>
        <v>0</v>
      </c>
      <c r="J62" s="27" t="str">
        <f>IF(I62="","","-")</f>
        <v>-</v>
      </c>
      <c r="K62" s="28">
        <f>+L60</f>
        <v>4</v>
      </c>
      <c r="L62" s="96"/>
      <c r="M62" s="97"/>
      <c r="N62" s="98"/>
      <c r="O62" s="26">
        <f>IF(C67="","",C67)</f>
        <v>1</v>
      </c>
      <c r="P62" s="27" t="str">
        <f>IF(O62="","","-")</f>
        <v>-</v>
      </c>
      <c r="Q62" s="28">
        <f>IF(E67="","",E67)</f>
        <v>8</v>
      </c>
      <c r="R62" s="26">
        <f>IF(C65="","",C65)</f>
        <v>0</v>
      </c>
      <c r="S62" s="27" t="str">
        <f>IF(R62="","","-")</f>
        <v>-</v>
      </c>
      <c r="T62" s="28">
        <f>IF(E65="","",E65)</f>
        <v>18</v>
      </c>
      <c r="U62" s="99"/>
      <c r="V62" s="99"/>
      <c r="W62" s="99"/>
      <c r="X62" s="99"/>
      <c r="Y62" s="99"/>
      <c r="Z62" s="99"/>
      <c r="AA62" s="99"/>
      <c r="AB62" s="103"/>
      <c r="AC62" s="101"/>
      <c r="AD62" s="101"/>
      <c r="AE62" s="101"/>
      <c r="AF62" s="101"/>
      <c r="AG62" s="101"/>
      <c r="AH62" s="101"/>
      <c r="AI62" s="101"/>
      <c r="AJ62" s="101"/>
      <c r="AK62" s="25">
        <f>IF(AL62=0,"",RANK(AL62,$AL$59:$AL$66))</f>
        <v>4</v>
      </c>
      <c r="AL62" s="25">
        <f>AC61*10000+AE61*100+AF61</f>
        <v>1</v>
      </c>
    </row>
    <row r="63" spans="1:38" ht="18" customHeight="1">
      <c r="A63" s="10">
        <v>0.39930555555555558</v>
      </c>
      <c r="B63" s="11" t="str">
        <f>B59</f>
        <v>東京ヴェルディサッカースクール</v>
      </c>
      <c r="C63" s="12">
        <v>0</v>
      </c>
      <c r="D63" s="11" t="s">
        <v>8</v>
      </c>
      <c r="E63" s="12">
        <v>7</v>
      </c>
      <c r="F63" s="13" t="str">
        <f>B60</f>
        <v>鹿島アントラーズFCつくば</v>
      </c>
      <c r="G63" s="29"/>
      <c r="H63" s="138" t="str">
        <f>O57</f>
        <v>東京ヴェルディサッカースクール</v>
      </c>
      <c r="I63" s="90" t="str">
        <f>IF(I64="","",IF(I64-K64&gt;=1,"○",IF(I64-K64&lt;=-1,"●",IF(I64="","",IF(I64-K64=0,"△","")))))</f>
        <v>●</v>
      </c>
      <c r="J63" s="91"/>
      <c r="K63" s="92"/>
      <c r="L63" s="90" t="str">
        <f>IF(L64="","",IF(L64-N64&gt;=1,"○",IF(L64-N64&lt;=-1,"●",IF(L64="","",IF(L64-N64=0,"△","")))))</f>
        <v>○</v>
      </c>
      <c r="M63" s="91"/>
      <c r="N63" s="92"/>
      <c r="O63" s="93"/>
      <c r="P63" s="94"/>
      <c r="Q63" s="95"/>
      <c r="R63" s="90" t="str">
        <f>IF(R64="","",IF(R64-T64&gt;=1,"○",IF(R64-T64&lt;=-1,"●",IF(R64="","",IF(R64-T64=0,"△","")))))</f>
        <v>●</v>
      </c>
      <c r="S63" s="91"/>
      <c r="T63" s="92"/>
      <c r="U63" s="99">
        <v>1</v>
      </c>
      <c r="V63" s="99">
        <v>2</v>
      </c>
      <c r="W63" s="99">
        <v>0</v>
      </c>
      <c r="X63" s="99">
        <v>8</v>
      </c>
      <c r="Y63" s="99">
        <v>16</v>
      </c>
      <c r="Z63" s="99">
        <v>-8</v>
      </c>
      <c r="AA63" s="99">
        <v>3</v>
      </c>
      <c r="AB63" s="103">
        <f>+AK64</f>
        <v>3</v>
      </c>
      <c r="AC63" s="101">
        <f>COUNTIF($I63:$T63,"○")</f>
        <v>1</v>
      </c>
      <c r="AD63" s="101">
        <f>COUNTIF($I63:$T63,"●")</f>
        <v>2</v>
      </c>
      <c r="AE63" s="101">
        <f>COUNTIF($I63:$T63,"△")</f>
        <v>0</v>
      </c>
      <c r="AF63" s="101">
        <f>SUM(I64,L64,O64,R64)</f>
        <v>8</v>
      </c>
      <c r="AG63" s="101">
        <f>SUM(K64,N64,Q64,T64)</f>
        <v>16</v>
      </c>
      <c r="AH63" s="101">
        <f>+AF63-AG63</f>
        <v>-8</v>
      </c>
      <c r="AI63" s="101">
        <f>AC63*3+AE63</f>
        <v>3</v>
      </c>
      <c r="AJ63" s="101">
        <f>+AK64</f>
        <v>3</v>
      </c>
      <c r="AK63" s="25"/>
      <c r="AL63" s="25"/>
    </row>
    <row r="64" spans="1:38" ht="18" customHeight="1">
      <c r="A64" s="14">
        <v>0.43402777777777773</v>
      </c>
      <c r="B64" s="11" t="str">
        <f>B62</f>
        <v>TEAM　リフレサッカークラブ</v>
      </c>
      <c r="C64" s="12">
        <v>8</v>
      </c>
      <c r="D64" s="11" t="s">
        <v>8</v>
      </c>
      <c r="E64" s="12">
        <v>0</v>
      </c>
      <c r="F64" s="13" t="str">
        <f>B63</f>
        <v>東京ヴェルディサッカースクール</v>
      </c>
      <c r="G64" s="29"/>
      <c r="H64" s="140"/>
      <c r="I64" s="26">
        <f>IF(Q60="","",+Q60)</f>
        <v>0</v>
      </c>
      <c r="J64" s="27" t="str">
        <f>IF(I64="","","-")</f>
        <v>-</v>
      </c>
      <c r="K64" s="28">
        <f>O60</f>
        <v>8</v>
      </c>
      <c r="L64" s="26">
        <f>IF(Q62="","",Q62)</f>
        <v>8</v>
      </c>
      <c r="M64" s="27" t="str">
        <f>IF(L64="","","-")</f>
        <v>-</v>
      </c>
      <c r="N64" s="28">
        <f>O62</f>
        <v>1</v>
      </c>
      <c r="O64" s="96"/>
      <c r="P64" s="97"/>
      <c r="Q64" s="98"/>
      <c r="R64" s="26">
        <f>IF(C63="","",C63)</f>
        <v>0</v>
      </c>
      <c r="S64" s="27" t="str">
        <f>IF(R64="","","-")</f>
        <v>-</v>
      </c>
      <c r="T64" s="28">
        <f>IF(E63="","",E63)</f>
        <v>7</v>
      </c>
      <c r="U64" s="99"/>
      <c r="V64" s="99"/>
      <c r="W64" s="99"/>
      <c r="X64" s="99"/>
      <c r="Y64" s="99"/>
      <c r="Z64" s="99"/>
      <c r="AA64" s="99"/>
      <c r="AB64" s="103"/>
      <c r="AC64" s="101"/>
      <c r="AD64" s="101"/>
      <c r="AE64" s="101"/>
      <c r="AF64" s="101"/>
      <c r="AG64" s="101"/>
      <c r="AH64" s="101"/>
      <c r="AI64" s="101"/>
      <c r="AJ64" s="101"/>
      <c r="AK64" s="25">
        <f>IF(AL64=0,"",RANK(AL64,$AL$59:$AL$66))</f>
        <v>3</v>
      </c>
      <c r="AL64" s="25">
        <f>AC63*10000+AE63*100+AF63</f>
        <v>10008</v>
      </c>
    </row>
    <row r="65" spans="1:38" ht="18" customHeight="1">
      <c r="A65" s="14">
        <v>0.45833333333333331</v>
      </c>
      <c r="B65" s="11" t="str">
        <f>F62</f>
        <v>星陵ジュニアサッカークラブ</v>
      </c>
      <c r="C65" s="12">
        <v>0</v>
      </c>
      <c r="D65" s="11" t="s">
        <v>8</v>
      </c>
      <c r="E65" s="12">
        <v>18</v>
      </c>
      <c r="F65" s="13" t="str">
        <f>F63</f>
        <v>鹿島アントラーズFCつくば</v>
      </c>
      <c r="G65" s="29"/>
      <c r="H65" s="138" t="str">
        <f>R57</f>
        <v>鹿島アントラーズFCつくば</v>
      </c>
      <c r="I65" s="90" t="str">
        <f>IF(I66="","",IF(I66-K66&gt;=1,"○",IF(I66-K66&lt;=-1,"●",IF(I66="","",IF(I66-K66=0,"△","")))))</f>
        <v>●</v>
      </c>
      <c r="J65" s="91"/>
      <c r="K65" s="92"/>
      <c r="L65" s="90" t="str">
        <f>IF(L66="","",IF(L66-N66&gt;=1,"○",IF(L66-N66&lt;=-1,"●",IF(L66="","",IF(L66-N66=0,"△","")))))</f>
        <v>○</v>
      </c>
      <c r="M65" s="91"/>
      <c r="N65" s="92"/>
      <c r="O65" s="90" t="str">
        <f>IF(O66="","",IF(O66-Q66&gt;=1,"○",IF(O66-Q66&lt;=-1,"●",IF(O66="","",IF(O66-Q66=0,"△","")))))</f>
        <v>○</v>
      </c>
      <c r="P65" s="91"/>
      <c r="Q65" s="92"/>
      <c r="R65" s="93"/>
      <c r="S65" s="94"/>
      <c r="T65" s="95"/>
      <c r="U65" s="99">
        <v>2</v>
      </c>
      <c r="V65" s="99">
        <v>1</v>
      </c>
      <c r="W65" s="99">
        <v>0</v>
      </c>
      <c r="X65" s="99">
        <v>25</v>
      </c>
      <c r="Y65" s="99">
        <v>1</v>
      </c>
      <c r="Z65" s="99">
        <v>24</v>
      </c>
      <c r="AA65" s="99">
        <v>6</v>
      </c>
      <c r="AB65" s="103">
        <f>+AK66</f>
        <v>2</v>
      </c>
      <c r="AC65" s="101">
        <f>COUNTIF($I65:$T65,"○")</f>
        <v>2</v>
      </c>
      <c r="AD65" s="101">
        <f>COUNTIF($I65:$T65,"●")</f>
        <v>1</v>
      </c>
      <c r="AE65" s="101">
        <f>COUNTIF($I65:$T65,"△")</f>
        <v>0</v>
      </c>
      <c r="AF65" s="101">
        <f>SUM(I66,L66,O66,R66)</f>
        <v>25</v>
      </c>
      <c r="AG65" s="101">
        <f>SUM(K66,N66,Q66,T66)</f>
        <v>1</v>
      </c>
      <c r="AH65" s="101">
        <f>+AF65-AG65</f>
        <v>24</v>
      </c>
      <c r="AI65" s="101">
        <f>AC65*3+AE65</f>
        <v>6</v>
      </c>
      <c r="AJ65" s="101">
        <f>+AK66</f>
        <v>2</v>
      </c>
      <c r="AK65" s="25"/>
      <c r="AL65" s="25"/>
    </row>
    <row r="66" spans="1:38" ht="18" customHeight="1" thickBot="1">
      <c r="A66" s="14">
        <v>0.48958333333333331</v>
      </c>
      <c r="B66" s="11" t="str">
        <f>B62</f>
        <v>TEAM　リフレサッカークラブ</v>
      </c>
      <c r="C66" s="12">
        <v>1</v>
      </c>
      <c r="D66" s="11" t="s">
        <v>8</v>
      </c>
      <c r="E66" s="12">
        <v>0</v>
      </c>
      <c r="F66" s="13" t="str">
        <f>F63</f>
        <v>鹿島アントラーズFCつくば</v>
      </c>
      <c r="G66" s="29"/>
      <c r="H66" s="139"/>
      <c r="I66" s="30">
        <f>IF(T60="","",+T60)</f>
        <v>0</v>
      </c>
      <c r="J66" s="31" t="str">
        <f>IF(I66="","","-")</f>
        <v>-</v>
      </c>
      <c r="K66" s="32">
        <f>R60</f>
        <v>1</v>
      </c>
      <c r="L66" s="30">
        <f>IF(T62="","",+T62)</f>
        <v>18</v>
      </c>
      <c r="M66" s="31" t="str">
        <f>IF(L66="","","-")</f>
        <v>-</v>
      </c>
      <c r="N66" s="32">
        <f>R62</f>
        <v>0</v>
      </c>
      <c r="O66" s="30">
        <f>IF(T64="","",T64)</f>
        <v>7</v>
      </c>
      <c r="P66" s="31" t="str">
        <f>IF(O66="","","-")</f>
        <v>-</v>
      </c>
      <c r="Q66" s="32">
        <f>R64</f>
        <v>0</v>
      </c>
      <c r="R66" s="120"/>
      <c r="S66" s="121"/>
      <c r="T66" s="122"/>
      <c r="U66" s="102"/>
      <c r="V66" s="102"/>
      <c r="W66" s="102"/>
      <c r="X66" s="102"/>
      <c r="Y66" s="102"/>
      <c r="Z66" s="102"/>
      <c r="AA66" s="102"/>
      <c r="AB66" s="104"/>
      <c r="AC66" s="101"/>
      <c r="AD66" s="101"/>
      <c r="AE66" s="101"/>
      <c r="AF66" s="101"/>
      <c r="AG66" s="101"/>
      <c r="AH66" s="101"/>
      <c r="AI66" s="101"/>
      <c r="AJ66" s="101"/>
      <c r="AK66" s="25">
        <f>IF(AL66=0,"",RANK(AL66,$AL$59:$AL$66))</f>
        <v>2</v>
      </c>
      <c r="AL66" s="25">
        <f>AC65*10000+AE65*100+AF65</f>
        <v>20025</v>
      </c>
    </row>
    <row r="67" spans="1:38" ht="18" customHeight="1" thickBot="1">
      <c r="A67" s="15">
        <v>0.51388888888888895</v>
      </c>
      <c r="B67" s="16" t="str">
        <f>F62</f>
        <v>星陵ジュニアサッカークラブ</v>
      </c>
      <c r="C67" s="17">
        <v>1</v>
      </c>
      <c r="D67" s="16" t="s">
        <v>8</v>
      </c>
      <c r="E67" s="17">
        <v>8</v>
      </c>
      <c r="F67" s="18" t="str">
        <f>B63</f>
        <v>東京ヴェルディサッカースクール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ht="8.25" customHeight="1" thickBot="1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38" ht="18" customHeight="1" thickBot="1">
      <c r="A69" s="69" t="s">
        <v>24</v>
      </c>
      <c r="B69" s="70"/>
      <c r="C69" s="70"/>
      <c r="D69" s="70"/>
      <c r="E69" s="70"/>
      <c r="F69" s="71"/>
      <c r="G69" s="4"/>
      <c r="H69" s="2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ht="18" customHeight="1">
      <c r="A70" s="2">
        <v>1</v>
      </c>
      <c r="B70" s="129" t="s">
        <v>91</v>
      </c>
      <c r="C70" s="130"/>
      <c r="D70" s="130"/>
      <c r="E70" s="130"/>
      <c r="F70" s="131"/>
      <c r="G70" s="19"/>
      <c r="H70" s="88"/>
      <c r="I70" s="143" t="str">
        <f>B70</f>
        <v>ともぞうSC</v>
      </c>
      <c r="J70" s="143"/>
      <c r="K70" s="143"/>
      <c r="L70" s="143" t="str">
        <f>B71</f>
        <v>Uスポーツクラブ</v>
      </c>
      <c r="M70" s="143"/>
      <c r="N70" s="143"/>
      <c r="O70" s="143" t="str">
        <f>B72</f>
        <v>EC FUJIMINO</v>
      </c>
      <c r="P70" s="143"/>
      <c r="Q70" s="143"/>
      <c r="R70" s="143" t="str">
        <f>B73</f>
        <v>鹿島アントラーズFCノルテ</v>
      </c>
      <c r="S70" s="143"/>
      <c r="T70" s="143"/>
      <c r="U70" s="80" t="s">
        <v>0</v>
      </c>
      <c r="V70" s="80" t="s">
        <v>1</v>
      </c>
      <c r="W70" s="80" t="s">
        <v>2</v>
      </c>
      <c r="X70" s="80" t="s">
        <v>3</v>
      </c>
      <c r="Y70" s="80" t="s">
        <v>4</v>
      </c>
      <c r="Z70" s="80" t="s">
        <v>5</v>
      </c>
      <c r="AA70" s="80" t="s">
        <v>6</v>
      </c>
      <c r="AB70" s="109" t="s">
        <v>7</v>
      </c>
      <c r="AC70" s="100" t="s">
        <v>0</v>
      </c>
      <c r="AD70" s="100" t="s">
        <v>1</v>
      </c>
      <c r="AE70" s="100" t="s">
        <v>2</v>
      </c>
      <c r="AF70" s="100" t="s">
        <v>3</v>
      </c>
      <c r="AG70" s="100" t="s">
        <v>4</v>
      </c>
      <c r="AH70" s="100" t="s">
        <v>5</v>
      </c>
      <c r="AI70" s="100" t="s">
        <v>6</v>
      </c>
      <c r="AJ70" s="100" t="s">
        <v>7</v>
      </c>
      <c r="AK70" s="25"/>
      <c r="AL70" s="25"/>
    </row>
    <row r="71" spans="1:38" ht="18" customHeight="1" thickBot="1">
      <c r="A71" s="2">
        <v>2</v>
      </c>
      <c r="B71" s="129" t="s">
        <v>76</v>
      </c>
      <c r="C71" s="130"/>
      <c r="D71" s="130"/>
      <c r="E71" s="130"/>
      <c r="F71" s="131"/>
      <c r="G71" s="19"/>
      <c r="H71" s="89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81"/>
      <c r="V71" s="81"/>
      <c r="W71" s="81"/>
      <c r="X71" s="81"/>
      <c r="Y71" s="81"/>
      <c r="Z71" s="81"/>
      <c r="AA71" s="81"/>
      <c r="AB71" s="110"/>
      <c r="AC71" s="100"/>
      <c r="AD71" s="100"/>
      <c r="AE71" s="100"/>
      <c r="AF71" s="100"/>
      <c r="AG71" s="100"/>
      <c r="AH71" s="100"/>
      <c r="AI71" s="100"/>
      <c r="AJ71" s="100"/>
      <c r="AK71" s="25"/>
      <c r="AL71" s="25"/>
    </row>
    <row r="72" spans="1:38" ht="18" customHeight="1" thickTop="1">
      <c r="A72" s="2">
        <v>3</v>
      </c>
      <c r="B72" s="129" t="s">
        <v>92</v>
      </c>
      <c r="C72" s="130"/>
      <c r="D72" s="130"/>
      <c r="E72" s="130"/>
      <c r="F72" s="131"/>
      <c r="G72" s="19"/>
      <c r="H72" s="141" t="str">
        <f>I70</f>
        <v>ともぞうSC</v>
      </c>
      <c r="I72" s="123"/>
      <c r="J72" s="124"/>
      <c r="K72" s="125"/>
      <c r="L72" s="117" t="str">
        <f>IF(L73="","",IF(L73-N73&gt;=1,"○",IF(L73-N73&lt;=-1,"●",IF(L73="","",IF(L73-N73=0,"△","")))))</f>
        <v>△</v>
      </c>
      <c r="M72" s="118"/>
      <c r="N72" s="119"/>
      <c r="O72" s="117" t="str">
        <f>IF(O73="","",IF(O73-Q73&gt;=1,"○",IF(O73-Q73&lt;=-1,"●",IF(O73="","",IF(O73-Q73=0,"△","")))))</f>
        <v>●</v>
      </c>
      <c r="P72" s="118"/>
      <c r="Q72" s="119"/>
      <c r="R72" s="117" t="str">
        <f>IF(R73="","",IF(R73-T73&gt;=1,"○",IF(R73-T73&lt;=-1,"●",IF(R73="","",IF(R73-T73=0,"△","")))))</f>
        <v>●</v>
      </c>
      <c r="S72" s="118"/>
      <c r="T72" s="119"/>
      <c r="U72" s="111">
        <v>0</v>
      </c>
      <c r="V72" s="111">
        <v>2</v>
      </c>
      <c r="W72" s="111">
        <v>1</v>
      </c>
      <c r="X72" s="111">
        <v>3</v>
      </c>
      <c r="Y72" s="111">
        <v>5</v>
      </c>
      <c r="Z72" s="111">
        <v>-2</v>
      </c>
      <c r="AA72" s="111">
        <v>1</v>
      </c>
      <c r="AB72" s="112">
        <f>+AK73</f>
        <v>4</v>
      </c>
      <c r="AC72" s="101">
        <f>COUNTIF($I72:$T72,"○")</f>
        <v>0</v>
      </c>
      <c r="AD72" s="101">
        <f>COUNTIF($I72:$T72,"●")</f>
        <v>2</v>
      </c>
      <c r="AE72" s="101">
        <f>COUNTIF($I72:$T72,"△")</f>
        <v>1</v>
      </c>
      <c r="AF72" s="101">
        <f>SUM(I73,L73,O73,R73)</f>
        <v>3</v>
      </c>
      <c r="AG72" s="101">
        <f>SUM(K73,N73,Q73,T73)</f>
        <v>5</v>
      </c>
      <c r="AH72" s="101">
        <f>+AF72-AG72</f>
        <v>-2</v>
      </c>
      <c r="AI72" s="101">
        <f>AC72*3+AE72</f>
        <v>1</v>
      </c>
      <c r="AJ72" s="101">
        <f>+AK73</f>
        <v>4</v>
      </c>
      <c r="AK72" s="25"/>
      <c r="AL72" s="25"/>
    </row>
    <row r="73" spans="1:38" ht="18" customHeight="1" thickBot="1">
      <c r="A73" s="2">
        <v>4</v>
      </c>
      <c r="B73" s="132" t="s">
        <v>66</v>
      </c>
      <c r="C73" s="133"/>
      <c r="D73" s="133"/>
      <c r="E73" s="133"/>
      <c r="F73" s="134"/>
      <c r="G73" s="19"/>
      <c r="H73" s="140"/>
      <c r="I73" s="96"/>
      <c r="J73" s="97"/>
      <c r="K73" s="98"/>
      <c r="L73" s="26">
        <f>IF(C75="","",C75)</f>
        <v>2</v>
      </c>
      <c r="M73" s="27" t="str">
        <f>IF(L73="","","-")</f>
        <v>-</v>
      </c>
      <c r="N73" s="28">
        <f>IF(E75="","",E75)</f>
        <v>2</v>
      </c>
      <c r="O73" s="26">
        <f>IF(C77="","",C77)</f>
        <v>0</v>
      </c>
      <c r="P73" s="27" t="str">
        <f>IF(O73="","","-")</f>
        <v>-</v>
      </c>
      <c r="Q73" s="28">
        <f>IF(E77="","",E77)</f>
        <v>1</v>
      </c>
      <c r="R73" s="26">
        <f>IF(C79="","",C79)</f>
        <v>1</v>
      </c>
      <c r="S73" s="27" t="str">
        <f>IF(R73="","","-")</f>
        <v>-</v>
      </c>
      <c r="T73" s="28">
        <f>IF(E79="","",E79)</f>
        <v>2</v>
      </c>
      <c r="U73" s="99"/>
      <c r="V73" s="99"/>
      <c r="W73" s="99"/>
      <c r="X73" s="99"/>
      <c r="Y73" s="99"/>
      <c r="Z73" s="99"/>
      <c r="AA73" s="99"/>
      <c r="AB73" s="103"/>
      <c r="AC73" s="101"/>
      <c r="AD73" s="101"/>
      <c r="AE73" s="101"/>
      <c r="AF73" s="101"/>
      <c r="AG73" s="101"/>
      <c r="AH73" s="101"/>
      <c r="AI73" s="101"/>
      <c r="AJ73" s="101"/>
      <c r="AK73" s="25">
        <f>IF(AL73=0,"",RANK(AL73,$AL$72:$AL$79))</f>
        <v>4</v>
      </c>
      <c r="AL73" s="25">
        <f>AC72*10000+AE72*100+AF72</f>
        <v>103</v>
      </c>
    </row>
    <row r="74" spans="1:38" ht="18" customHeight="1" thickTop="1" thickBot="1">
      <c r="A74" s="67" t="s">
        <v>17</v>
      </c>
      <c r="B74" s="68"/>
      <c r="C74" s="113" t="s">
        <v>36</v>
      </c>
      <c r="D74" s="114"/>
      <c r="E74" s="114"/>
      <c r="F74" s="115"/>
      <c r="G74" s="19"/>
      <c r="H74" s="138" t="str">
        <f>L70</f>
        <v>Uスポーツクラブ</v>
      </c>
      <c r="I74" s="90" t="str">
        <f>IF(I75="","",IF(I75-K75&gt;=1,"○",IF(I75-K75&lt;=-1,"●",IF(I75="","",IF(I75-K75=0,"△","")))))</f>
        <v>△</v>
      </c>
      <c r="J74" s="91"/>
      <c r="K74" s="92"/>
      <c r="L74" s="93"/>
      <c r="M74" s="94"/>
      <c r="N74" s="95"/>
      <c r="O74" s="90" t="str">
        <f>IF(O75="","",IF(O75-Q75&gt;=1,"○",IF(O75-Q75&lt;=-1,"●",IF(O75="","",IF(O75-Q75=0,"△","")))))</f>
        <v>○</v>
      </c>
      <c r="P74" s="91"/>
      <c r="Q74" s="92"/>
      <c r="R74" s="90" t="str">
        <f>IF(R75="","",IF(R75-T75&gt;=1,"○",IF(R75-T75&lt;=-1,"●",IF(R75="","",IF(R75-T75=0,"△","")))))</f>
        <v>●</v>
      </c>
      <c r="S74" s="91"/>
      <c r="T74" s="92"/>
      <c r="U74" s="99">
        <v>1</v>
      </c>
      <c r="V74" s="99">
        <v>1</v>
      </c>
      <c r="W74" s="99">
        <v>1</v>
      </c>
      <c r="X74" s="99">
        <v>6</v>
      </c>
      <c r="Y74" s="99">
        <v>7</v>
      </c>
      <c r="Z74" s="99">
        <v>-1</v>
      </c>
      <c r="AA74" s="99">
        <v>4</v>
      </c>
      <c r="AB74" s="103">
        <f>+AK75</f>
        <v>2</v>
      </c>
      <c r="AC74" s="101">
        <f>COUNTIF($I74:$T74,"○")</f>
        <v>1</v>
      </c>
      <c r="AD74" s="101">
        <f>COUNTIF($I74:$T74,"●")</f>
        <v>1</v>
      </c>
      <c r="AE74" s="101">
        <f>COUNTIF($I74:$T74,"△")</f>
        <v>1</v>
      </c>
      <c r="AF74" s="101">
        <f>SUM(I75,L75,O75,R75)</f>
        <v>6</v>
      </c>
      <c r="AG74" s="101">
        <f>SUM(K75,N75,Q75,T75)</f>
        <v>7</v>
      </c>
      <c r="AH74" s="101">
        <f>+AF74-AG74</f>
        <v>-1</v>
      </c>
      <c r="AI74" s="101">
        <f>AC74*3+AE74</f>
        <v>4</v>
      </c>
      <c r="AJ74" s="101">
        <f>+AK75</f>
        <v>2</v>
      </c>
      <c r="AK74" s="25"/>
      <c r="AL74" s="25"/>
    </row>
    <row r="75" spans="1:38" ht="18" customHeight="1" thickTop="1">
      <c r="A75" s="6">
        <v>0.375</v>
      </c>
      <c r="B75" s="7" t="str">
        <f>B70</f>
        <v>ともぞうSC</v>
      </c>
      <c r="C75" s="8">
        <v>2</v>
      </c>
      <c r="D75" s="7" t="s">
        <v>8</v>
      </c>
      <c r="E75" s="8">
        <v>2</v>
      </c>
      <c r="F75" s="9" t="str">
        <f>B71</f>
        <v>Uスポーツクラブ</v>
      </c>
      <c r="G75" s="19"/>
      <c r="H75" s="140"/>
      <c r="I75" s="26">
        <f>IF(N73="","",+N73)</f>
        <v>2</v>
      </c>
      <c r="J75" s="27" t="str">
        <f>IF(I75="","","-")</f>
        <v>-</v>
      </c>
      <c r="K75" s="28">
        <f>+L73</f>
        <v>2</v>
      </c>
      <c r="L75" s="96"/>
      <c r="M75" s="97"/>
      <c r="N75" s="98"/>
      <c r="O75" s="26">
        <f>IF(C80="","",C80)</f>
        <v>3</v>
      </c>
      <c r="P75" s="27" t="str">
        <f>IF(O75="","","-")</f>
        <v>-</v>
      </c>
      <c r="Q75" s="28">
        <f>IF(E80="","",E80)</f>
        <v>2</v>
      </c>
      <c r="R75" s="26">
        <f>IF(C78="","",C78)</f>
        <v>1</v>
      </c>
      <c r="S75" s="27" t="str">
        <f>IF(R75="","","-")</f>
        <v>-</v>
      </c>
      <c r="T75" s="28">
        <f>IF(E78="","",E78)</f>
        <v>3</v>
      </c>
      <c r="U75" s="99"/>
      <c r="V75" s="99"/>
      <c r="W75" s="99"/>
      <c r="X75" s="99"/>
      <c r="Y75" s="99"/>
      <c r="Z75" s="99"/>
      <c r="AA75" s="99"/>
      <c r="AB75" s="103"/>
      <c r="AC75" s="101"/>
      <c r="AD75" s="101"/>
      <c r="AE75" s="101"/>
      <c r="AF75" s="101"/>
      <c r="AG75" s="101"/>
      <c r="AH75" s="101"/>
      <c r="AI75" s="101"/>
      <c r="AJ75" s="101"/>
      <c r="AK75" s="25">
        <f>IF(AL75=0,"",RANK(AL75,$AL$72:$AL$79))</f>
        <v>2</v>
      </c>
      <c r="AL75" s="25">
        <f>AC74*10000+AE74*100+AF74</f>
        <v>10106</v>
      </c>
    </row>
    <row r="76" spans="1:38" ht="18" customHeight="1">
      <c r="A76" s="10">
        <v>0.39930555555555558</v>
      </c>
      <c r="B76" s="11" t="str">
        <f>B72</f>
        <v>EC FUJIMINO</v>
      </c>
      <c r="C76" s="12">
        <v>1</v>
      </c>
      <c r="D76" s="11" t="s">
        <v>8</v>
      </c>
      <c r="E76" s="12">
        <v>3</v>
      </c>
      <c r="F76" s="13" t="str">
        <f>B73</f>
        <v>鹿島アントラーズFCノルテ</v>
      </c>
      <c r="G76" s="29"/>
      <c r="H76" s="138" t="str">
        <f>O70</f>
        <v>EC FUJIMINO</v>
      </c>
      <c r="I76" s="90" t="str">
        <f>IF(I77="","",IF(I77-K77&gt;=1,"○",IF(I77-K77&lt;=-1,"●",IF(I77="","",IF(I77-K77=0,"△","")))))</f>
        <v>○</v>
      </c>
      <c r="J76" s="91"/>
      <c r="K76" s="92"/>
      <c r="L76" s="90" t="str">
        <f>IF(L77="","",IF(L77-N77&gt;=1,"○",IF(L77-N77&lt;=-1,"●",IF(L77="","",IF(L77-N77=0,"△","")))))</f>
        <v>●</v>
      </c>
      <c r="M76" s="91"/>
      <c r="N76" s="92"/>
      <c r="O76" s="93"/>
      <c r="P76" s="94"/>
      <c r="Q76" s="95"/>
      <c r="R76" s="90" t="str">
        <f>IF(R77="","",IF(R77-T77&gt;=1,"○",IF(R77-T77&lt;=-1,"●",IF(R77="","",IF(R77-T77=0,"△","")))))</f>
        <v>●</v>
      </c>
      <c r="S76" s="91"/>
      <c r="T76" s="92"/>
      <c r="U76" s="99">
        <v>1</v>
      </c>
      <c r="V76" s="99">
        <v>2</v>
      </c>
      <c r="W76" s="99">
        <v>0</v>
      </c>
      <c r="X76" s="99">
        <v>4</v>
      </c>
      <c r="Y76" s="99">
        <v>6</v>
      </c>
      <c r="Z76" s="99">
        <v>-2</v>
      </c>
      <c r="AA76" s="99">
        <v>3</v>
      </c>
      <c r="AB76" s="103">
        <f>+AK77</f>
        <v>3</v>
      </c>
      <c r="AC76" s="101">
        <f>COUNTIF($I76:$T76,"○")</f>
        <v>1</v>
      </c>
      <c r="AD76" s="101">
        <f>COUNTIF($I76:$T76,"●")</f>
        <v>2</v>
      </c>
      <c r="AE76" s="101">
        <f>COUNTIF($I76:$T76,"△")</f>
        <v>0</v>
      </c>
      <c r="AF76" s="101">
        <f>SUM(I77,L77,O77,R77)</f>
        <v>4</v>
      </c>
      <c r="AG76" s="101">
        <f>SUM(K77,N77,Q77,T77)</f>
        <v>6</v>
      </c>
      <c r="AH76" s="101">
        <f>+AF76-AG76</f>
        <v>-2</v>
      </c>
      <c r="AI76" s="101">
        <f>AC76*3+AE76</f>
        <v>3</v>
      </c>
      <c r="AJ76" s="101">
        <f>+AK77</f>
        <v>3</v>
      </c>
      <c r="AK76" s="25"/>
      <c r="AL76" s="25"/>
    </row>
    <row r="77" spans="1:38" ht="18" customHeight="1">
      <c r="A77" s="14">
        <v>0.43402777777777773</v>
      </c>
      <c r="B77" s="11" t="str">
        <f>B75</f>
        <v>ともぞうSC</v>
      </c>
      <c r="C77" s="12">
        <v>0</v>
      </c>
      <c r="D77" s="11" t="s">
        <v>8</v>
      </c>
      <c r="E77" s="12">
        <v>1</v>
      </c>
      <c r="F77" s="13" t="str">
        <f>B76</f>
        <v>EC FUJIMINO</v>
      </c>
      <c r="G77" s="29"/>
      <c r="H77" s="140"/>
      <c r="I77" s="26">
        <f>IF(Q73="","",+Q73)</f>
        <v>1</v>
      </c>
      <c r="J77" s="27" t="str">
        <f>IF(I77="","","-")</f>
        <v>-</v>
      </c>
      <c r="K77" s="28">
        <f>O73</f>
        <v>0</v>
      </c>
      <c r="L77" s="26">
        <f>IF(Q75="","",Q75)</f>
        <v>2</v>
      </c>
      <c r="M77" s="27" t="str">
        <f>IF(L77="","","-")</f>
        <v>-</v>
      </c>
      <c r="N77" s="28">
        <f>O75</f>
        <v>3</v>
      </c>
      <c r="O77" s="96"/>
      <c r="P77" s="97"/>
      <c r="Q77" s="98"/>
      <c r="R77" s="26">
        <f>IF(C76="","",C76)</f>
        <v>1</v>
      </c>
      <c r="S77" s="27" t="str">
        <f>IF(R77="","","-")</f>
        <v>-</v>
      </c>
      <c r="T77" s="28">
        <f>IF(E76="","",E76)</f>
        <v>3</v>
      </c>
      <c r="U77" s="99"/>
      <c r="V77" s="99"/>
      <c r="W77" s="99"/>
      <c r="X77" s="99"/>
      <c r="Y77" s="99"/>
      <c r="Z77" s="99"/>
      <c r="AA77" s="99"/>
      <c r="AB77" s="103"/>
      <c r="AC77" s="101"/>
      <c r="AD77" s="101"/>
      <c r="AE77" s="101"/>
      <c r="AF77" s="101"/>
      <c r="AG77" s="101"/>
      <c r="AH77" s="101"/>
      <c r="AI77" s="101"/>
      <c r="AJ77" s="101"/>
      <c r="AK77" s="25">
        <f>IF(AL77=0,"",RANK(AL77,$AL$72:$AL$79))</f>
        <v>3</v>
      </c>
      <c r="AL77" s="25">
        <f>AC76*10000+AE76*100+AF76</f>
        <v>10004</v>
      </c>
    </row>
    <row r="78" spans="1:38" ht="18" customHeight="1">
      <c r="A78" s="14">
        <v>0.45833333333333331</v>
      </c>
      <c r="B78" s="11" t="str">
        <f>F75</f>
        <v>Uスポーツクラブ</v>
      </c>
      <c r="C78" s="12">
        <v>1</v>
      </c>
      <c r="D78" s="11" t="s">
        <v>8</v>
      </c>
      <c r="E78" s="12">
        <v>3</v>
      </c>
      <c r="F78" s="13" t="str">
        <f>F76</f>
        <v>鹿島アントラーズFCノルテ</v>
      </c>
      <c r="G78" s="29"/>
      <c r="H78" s="138" t="str">
        <f>R70</f>
        <v>鹿島アントラーズFCノルテ</v>
      </c>
      <c r="I78" s="90" t="str">
        <f>IF(I79="","",IF(I79-K79&gt;=1,"○",IF(I79-K79&lt;=-1,"●",IF(I79="","",IF(I79-K79=0,"△","")))))</f>
        <v>○</v>
      </c>
      <c r="J78" s="91"/>
      <c r="K78" s="92"/>
      <c r="L78" s="90" t="str">
        <f>IF(L79="","",IF(L79-N79&gt;=1,"○",IF(L79-N79&lt;=-1,"●",IF(L79="","",IF(L79-N79=0,"△","")))))</f>
        <v>○</v>
      </c>
      <c r="M78" s="91"/>
      <c r="N78" s="92"/>
      <c r="O78" s="90" t="str">
        <f>IF(O79="","",IF(O79-Q79&gt;=1,"○",IF(O79-Q79&lt;=-1,"●",IF(O79="","",IF(O79-Q79=0,"△","")))))</f>
        <v>○</v>
      </c>
      <c r="P78" s="91"/>
      <c r="Q78" s="92"/>
      <c r="R78" s="93"/>
      <c r="S78" s="94"/>
      <c r="T78" s="95"/>
      <c r="U78" s="99">
        <v>3</v>
      </c>
      <c r="V78" s="99">
        <v>0</v>
      </c>
      <c r="W78" s="99">
        <v>0</v>
      </c>
      <c r="X78" s="99">
        <v>8</v>
      </c>
      <c r="Y78" s="99">
        <v>3</v>
      </c>
      <c r="Z78" s="99">
        <v>5</v>
      </c>
      <c r="AA78" s="99">
        <v>9</v>
      </c>
      <c r="AB78" s="103">
        <f>+AK79</f>
        <v>1</v>
      </c>
      <c r="AC78" s="101">
        <f>COUNTIF($I78:$T78,"○")</f>
        <v>3</v>
      </c>
      <c r="AD78" s="101">
        <f>COUNTIF($I78:$T78,"●")</f>
        <v>0</v>
      </c>
      <c r="AE78" s="101">
        <f>COUNTIF($I78:$T78,"△")</f>
        <v>0</v>
      </c>
      <c r="AF78" s="101">
        <f>SUM(I79,L79,O79,R79)</f>
        <v>8</v>
      </c>
      <c r="AG78" s="101">
        <f>SUM(K79,N79,Q79,T79)</f>
        <v>3</v>
      </c>
      <c r="AH78" s="101">
        <f>+AF78-AG78</f>
        <v>5</v>
      </c>
      <c r="AI78" s="101">
        <f>AC78*3+AE78</f>
        <v>9</v>
      </c>
      <c r="AJ78" s="101">
        <f>+AK79</f>
        <v>1</v>
      </c>
      <c r="AK78" s="25"/>
      <c r="AL78" s="25"/>
    </row>
    <row r="79" spans="1:38" ht="18" customHeight="1" thickBot="1">
      <c r="A79" s="14">
        <v>0.48958333333333331</v>
      </c>
      <c r="B79" s="11" t="str">
        <f>B75</f>
        <v>ともぞうSC</v>
      </c>
      <c r="C79" s="12">
        <v>1</v>
      </c>
      <c r="D79" s="11" t="s">
        <v>8</v>
      </c>
      <c r="E79" s="12">
        <v>2</v>
      </c>
      <c r="F79" s="13" t="str">
        <f>F76</f>
        <v>鹿島アントラーズFCノルテ</v>
      </c>
      <c r="G79" s="29"/>
      <c r="H79" s="139"/>
      <c r="I79" s="30">
        <f>IF(T73="","",+T73)</f>
        <v>2</v>
      </c>
      <c r="J79" s="31" t="str">
        <f>IF(I79="","","-")</f>
        <v>-</v>
      </c>
      <c r="K79" s="32">
        <f>R73</f>
        <v>1</v>
      </c>
      <c r="L79" s="30">
        <f>IF(T75="","",+T75)</f>
        <v>3</v>
      </c>
      <c r="M79" s="31" t="str">
        <f>IF(L79="","","-")</f>
        <v>-</v>
      </c>
      <c r="N79" s="32">
        <f>R75</f>
        <v>1</v>
      </c>
      <c r="O79" s="30">
        <f>IF(T77="","",T77)</f>
        <v>3</v>
      </c>
      <c r="P79" s="31" t="str">
        <f>IF(O79="","","-")</f>
        <v>-</v>
      </c>
      <c r="Q79" s="32">
        <f>R77</f>
        <v>1</v>
      </c>
      <c r="R79" s="120"/>
      <c r="S79" s="121"/>
      <c r="T79" s="122"/>
      <c r="U79" s="102"/>
      <c r="V79" s="102"/>
      <c r="W79" s="102"/>
      <c r="X79" s="102"/>
      <c r="Y79" s="102"/>
      <c r="Z79" s="102"/>
      <c r="AA79" s="102"/>
      <c r="AB79" s="104"/>
      <c r="AC79" s="101"/>
      <c r="AD79" s="101"/>
      <c r="AE79" s="101"/>
      <c r="AF79" s="101"/>
      <c r="AG79" s="101"/>
      <c r="AH79" s="101"/>
      <c r="AI79" s="101"/>
      <c r="AJ79" s="101"/>
      <c r="AK79" s="25">
        <f>IF(AL79=0,"",RANK(AL79,$AL$72:$AL$79))</f>
        <v>1</v>
      </c>
      <c r="AL79" s="25">
        <f>AC78*10000+AE78*100+AF78</f>
        <v>30008</v>
      </c>
    </row>
    <row r="80" spans="1:38" ht="18" customHeight="1" thickBot="1">
      <c r="A80" s="15">
        <v>0.51388888888888895</v>
      </c>
      <c r="B80" s="16" t="str">
        <f>F75</f>
        <v>Uスポーツクラブ</v>
      </c>
      <c r="C80" s="17">
        <v>3</v>
      </c>
      <c r="D80" s="16" t="s">
        <v>8</v>
      </c>
      <c r="E80" s="17">
        <v>2</v>
      </c>
      <c r="F80" s="18" t="str">
        <f>B76</f>
        <v>EC FUJIMINO</v>
      </c>
      <c r="G80" s="29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</row>
  </sheetData>
  <mergeCells count="676">
    <mergeCell ref="H15:AB16"/>
    <mergeCell ref="A4:F4"/>
    <mergeCell ref="H5:H6"/>
    <mergeCell ref="I5:K6"/>
    <mergeCell ref="L5:N6"/>
    <mergeCell ref="O5:Q6"/>
    <mergeCell ref="R5:T6"/>
    <mergeCell ref="U5:U6"/>
    <mergeCell ref="V5:V6"/>
    <mergeCell ref="H13:H14"/>
    <mergeCell ref="I13:K13"/>
    <mergeCell ref="L13:N13"/>
    <mergeCell ref="O13:Q13"/>
    <mergeCell ref="R13:T14"/>
    <mergeCell ref="U13:U14"/>
    <mergeCell ref="AA11:AA12"/>
    <mergeCell ref="AB11:AB12"/>
    <mergeCell ref="AI5:AI6"/>
    <mergeCell ref="AJ5:AJ6"/>
    <mergeCell ref="H7:H8"/>
    <mergeCell ref="I7:K8"/>
    <mergeCell ref="L7:N7"/>
    <mergeCell ref="O7:Q7"/>
    <mergeCell ref="R7:T7"/>
    <mergeCell ref="U7:U8"/>
    <mergeCell ref="AC5:AC6"/>
    <mergeCell ref="AD5:AD6"/>
    <mergeCell ref="AE5:AE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AH7:AH8"/>
    <mergeCell ref="AI7:AI8"/>
    <mergeCell ref="AJ7:AJ8"/>
    <mergeCell ref="AE7:AE8"/>
    <mergeCell ref="A9:B9"/>
    <mergeCell ref="C9:F9"/>
    <mergeCell ref="H9:H10"/>
    <mergeCell ref="I9:K9"/>
    <mergeCell ref="L9:N10"/>
    <mergeCell ref="O9:Q9"/>
    <mergeCell ref="AB7:AB8"/>
    <mergeCell ref="AC7:AC8"/>
    <mergeCell ref="AD7:AD8"/>
    <mergeCell ref="AG7:AG8"/>
    <mergeCell ref="V7:V8"/>
    <mergeCell ref="W7:W8"/>
    <mergeCell ref="X7:X8"/>
    <mergeCell ref="Y7:Y8"/>
    <mergeCell ref="Z7:Z8"/>
    <mergeCell ref="AA7:AA8"/>
    <mergeCell ref="AF9:AF10"/>
    <mergeCell ref="AG9:AG10"/>
    <mergeCell ref="AF7:AF8"/>
    <mergeCell ref="AH9:AH10"/>
    <mergeCell ref="AI9:AI10"/>
    <mergeCell ref="AJ9:AJ10"/>
    <mergeCell ref="H11:H12"/>
    <mergeCell ref="I11:K11"/>
    <mergeCell ref="L11:N11"/>
    <mergeCell ref="O11:Q12"/>
    <mergeCell ref="R11:T11"/>
    <mergeCell ref="Z9:Z10"/>
    <mergeCell ref="AA9:AA10"/>
    <mergeCell ref="AB9:AB10"/>
    <mergeCell ref="AC9:AC10"/>
    <mergeCell ref="AD9:AD10"/>
    <mergeCell ref="AE9:AE10"/>
    <mergeCell ref="R9:T9"/>
    <mergeCell ref="U9:U10"/>
    <mergeCell ref="V9:V10"/>
    <mergeCell ref="W9:W10"/>
    <mergeCell ref="X9:X10"/>
    <mergeCell ref="Y9:Y10"/>
    <mergeCell ref="AG11:AG12"/>
    <mergeCell ref="AH11:AH12"/>
    <mergeCell ref="AI11:AI12"/>
    <mergeCell ref="AJ11:AJ12"/>
    <mergeCell ref="AC11:AC12"/>
    <mergeCell ref="AD11:AD12"/>
    <mergeCell ref="AE11:AE12"/>
    <mergeCell ref="AF11:AF12"/>
    <mergeCell ref="U11:U12"/>
    <mergeCell ref="V11:V12"/>
    <mergeCell ref="W11:W12"/>
    <mergeCell ref="X11:X12"/>
    <mergeCell ref="Y11:Y12"/>
    <mergeCell ref="Z11:Z12"/>
    <mergeCell ref="AH13:AH14"/>
    <mergeCell ref="AI13:AI14"/>
    <mergeCell ref="AJ13:AJ14"/>
    <mergeCell ref="A17:F17"/>
    <mergeCell ref="H18:H19"/>
    <mergeCell ref="I18:K19"/>
    <mergeCell ref="L18:N19"/>
    <mergeCell ref="O18:Q19"/>
    <mergeCell ref="R18:T19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AG18:AG19"/>
    <mergeCell ref="AH18:AH19"/>
    <mergeCell ref="AI18:AI19"/>
    <mergeCell ref="AJ18:AJ19"/>
    <mergeCell ref="H20:H21"/>
    <mergeCell ref="I20:K21"/>
    <mergeCell ref="L20:N20"/>
    <mergeCell ref="O20:Q20"/>
    <mergeCell ref="AA18:AA19"/>
    <mergeCell ref="AB18:AB19"/>
    <mergeCell ref="AC18:AC19"/>
    <mergeCell ref="AD18:AD19"/>
    <mergeCell ref="AE18:AE19"/>
    <mergeCell ref="AF18:AF19"/>
    <mergeCell ref="U18:U19"/>
    <mergeCell ref="V18:V19"/>
    <mergeCell ref="W18:W19"/>
    <mergeCell ref="X18:X19"/>
    <mergeCell ref="Y18:Y19"/>
    <mergeCell ref="Z18:Z19"/>
    <mergeCell ref="AI20:AI21"/>
    <mergeCell ref="AJ20:AJ21"/>
    <mergeCell ref="AH20:AH21"/>
    <mergeCell ref="AH22:AH23"/>
    <mergeCell ref="B20:F20"/>
    <mergeCell ref="B21:F21"/>
    <mergeCell ref="Z20:Z21"/>
    <mergeCell ref="AA20:AA21"/>
    <mergeCell ref="AB20:AB21"/>
    <mergeCell ref="AC20:AC21"/>
    <mergeCell ref="AD20:AD21"/>
    <mergeCell ref="AE20:AE21"/>
    <mergeCell ref="R20:T20"/>
    <mergeCell ref="U20:U21"/>
    <mergeCell ref="V20:V21"/>
    <mergeCell ref="W20:W21"/>
    <mergeCell ref="X20:X21"/>
    <mergeCell ref="Y20:Y21"/>
    <mergeCell ref="A22:B22"/>
    <mergeCell ref="C22:F22"/>
    <mergeCell ref="H22:H23"/>
    <mergeCell ref="I22:K22"/>
    <mergeCell ref="L22:N23"/>
    <mergeCell ref="O22:Q22"/>
    <mergeCell ref="AF20:AF21"/>
    <mergeCell ref="AG20:AG21"/>
    <mergeCell ref="AC24:AC25"/>
    <mergeCell ref="AF22:AF23"/>
    <mergeCell ref="AG22:AG23"/>
    <mergeCell ref="AI22:AI23"/>
    <mergeCell ref="AJ22:AJ23"/>
    <mergeCell ref="H24:H25"/>
    <mergeCell ref="I24:K24"/>
    <mergeCell ref="L24:N24"/>
    <mergeCell ref="O24:Q25"/>
    <mergeCell ref="R24:T24"/>
    <mergeCell ref="Z22:Z23"/>
    <mergeCell ref="AA22:AA23"/>
    <mergeCell ref="AB22:AB23"/>
    <mergeCell ref="AC22:AC23"/>
    <mergeCell ref="AD22:AD23"/>
    <mergeCell ref="AE22:AE23"/>
    <mergeCell ref="R22:T22"/>
    <mergeCell ref="U22:U23"/>
    <mergeCell ref="V22:V23"/>
    <mergeCell ref="W22:W23"/>
    <mergeCell ref="X22:X23"/>
    <mergeCell ref="Y22:Y23"/>
    <mergeCell ref="AG24:AG25"/>
    <mergeCell ref="AH24:AH25"/>
    <mergeCell ref="AI24:AI25"/>
    <mergeCell ref="AJ24:AJ25"/>
    <mergeCell ref="AD24:AD25"/>
    <mergeCell ref="AH31:AH32"/>
    <mergeCell ref="AI31:AI32"/>
    <mergeCell ref="AJ31:AJ32"/>
    <mergeCell ref="AE24:AE25"/>
    <mergeCell ref="AF24:AF25"/>
    <mergeCell ref="U24:U25"/>
    <mergeCell ref="V24:V25"/>
    <mergeCell ref="W24:W25"/>
    <mergeCell ref="X24:X25"/>
    <mergeCell ref="Y24:Y25"/>
    <mergeCell ref="Z24:Z25"/>
    <mergeCell ref="AH26:AH27"/>
    <mergeCell ref="AC31:AC32"/>
    <mergeCell ref="AD31:AD32"/>
    <mergeCell ref="AE31:AE32"/>
    <mergeCell ref="AI26:AI27"/>
    <mergeCell ref="AJ26:AJ27"/>
    <mergeCell ref="AE26:AE27"/>
    <mergeCell ref="AF26:AF27"/>
    <mergeCell ref="AG26:AG27"/>
    <mergeCell ref="AG31:AG32"/>
    <mergeCell ref="AA24:AA25"/>
    <mergeCell ref="AB24:AB25"/>
    <mergeCell ref="A30:F30"/>
    <mergeCell ref="H31:H32"/>
    <mergeCell ref="I31:K32"/>
    <mergeCell ref="L31:N32"/>
    <mergeCell ref="O31:Q32"/>
    <mergeCell ref="R31:T32"/>
    <mergeCell ref="AB26:AB27"/>
    <mergeCell ref="B32:F32"/>
    <mergeCell ref="AC26:AC27"/>
    <mergeCell ref="AD26:AD27"/>
    <mergeCell ref="V26:V27"/>
    <mergeCell ref="W26:W27"/>
    <mergeCell ref="X26:X27"/>
    <mergeCell ref="Y26:Y27"/>
    <mergeCell ref="Z26:Z27"/>
    <mergeCell ref="AA26:AA27"/>
    <mergeCell ref="B31:F31"/>
    <mergeCell ref="H26:H27"/>
    <mergeCell ref="I26:K26"/>
    <mergeCell ref="L26:N26"/>
    <mergeCell ref="O26:Q26"/>
    <mergeCell ref="R26:T27"/>
    <mergeCell ref="U26:U27"/>
    <mergeCell ref="H33:H34"/>
    <mergeCell ref="I33:K34"/>
    <mergeCell ref="Z37:Z38"/>
    <mergeCell ref="AF31:AF32"/>
    <mergeCell ref="U31:U32"/>
    <mergeCell ref="V31:V32"/>
    <mergeCell ref="W31:W32"/>
    <mergeCell ref="X31:X32"/>
    <mergeCell ref="Y31:Y32"/>
    <mergeCell ref="Z31:Z32"/>
    <mergeCell ref="L35:N36"/>
    <mergeCell ref="O35:Q35"/>
    <mergeCell ref="AF33:AF34"/>
    <mergeCell ref="R33:T33"/>
    <mergeCell ref="U33:U34"/>
    <mergeCell ref="V33:V34"/>
    <mergeCell ref="W33:W34"/>
    <mergeCell ref="X33:X34"/>
    <mergeCell ref="Y33:Y34"/>
    <mergeCell ref="AF35:AF36"/>
    <mergeCell ref="L33:N33"/>
    <mergeCell ref="O33:Q33"/>
    <mergeCell ref="AA31:AA32"/>
    <mergeCell ref="AB31:AB32"/>
    <mergeCell ref="AG33:AG34"/>
    <mergeCell ref="AH33:AH34"/>
    <mergeCell ref="AI33:AI34"/>
    <mergeCell ref="AJ33:AJ34"/>
    <mergeCell ref="Z33:Z34"/>
    <mergeCell ref="AA33:AA34"/>
    <mergeCell ref="AB33:AB34"/>
    <mergeCell ref="AC33:AC34"/>
    <mergeCell ref="AD33:AD34"/>
    <mergeCell ref="AE33:AE34"/>
    <mergeCell ref="AG35:AG36"/>
    <mergeCell ref="AH35:AH36"/>
    <mergeCell ref="AI35:AI36"/>
    <mergeCell ref="AJ35:AJ36"/>
    <mergeCell ref="H37:H38"/>
    <mergeCell ref="I37:K37"/>
    <mergeCell ref="L37:N37"/>
    <mergeCell ref="O37:Q38"/>
    <mergeCell ref="R37:T37"/>
    <mergeCell ref="Z35:Z36"/>
    <mergeCell ref="AA35:AA36"/>
    <mergeCell ref="AB35:AB36"/>
    <mergeCell ref="AC35:AC36"/>
    <mergeCell ref="AD35:AD36"/>
    <mergeCell ref="AE35:AE36"/>
    <mergeCell ref="R35:T35"/>
    <mergeCell ref="U35:U36"/>
    <mergeCell ref="V35:V36"/>
    <mergeCell ref="W35:W36"/>
    <mergeCell ref="X35:X36"/>
    <mergeCell ref="Y35:Y36"/>
    <mergeCell ref="H35:H36"/>
    <mergeCell ref="I35:K35"/>
    <mergeCell ref="AG37:AG38"/>
    <mergeCell ref="AH37:AH38"/>
    <mergeCell ref="AI37:AI38"/>
    <mergeCell ref="AJ37:AJ38"/>
    <mergeCell ref="H39:H40"/>
    <mergeCell ref="I39:K39"/>
    <mergeCell ref="L39:N39"/>
    <mergeCell ref="O39:Q39"/>
    <mergeCell ref="R39:T40"/>
    <mergeCell ref="U39:U40"/>
    <mergeCell ref="AA37:AA38"/>
    <mergeCell ref="AB37:AB38"/>
    <mergeCell ref="AC37:AC38"/>
    <mergeCell ref="AD37:AD38"/>
    <mergeCell ref="AE37:AE38"/>
    <mergeCell ref="AF37:AF38"/>
    <mergeCell ref="U37:U38"/>
    <mergeCell ref="V37:V38"/>
    <mergeCell ref="W37:W38"/>
    <mergeCell ref="X37:X38"/>
    <mergeCell ref="Y37:Y38"/>
    <mergeCell ref="AH39:AH40"/>
    <mergeCell ref="AI39:AI40"/>
    <mergeCell ref="AJ39:AJ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G44:AG45"/>
    <mergeCell ref="AB39:AB40"/>
    <mergeCell ref="AC39:AC40"/>
    <mergeCell ref="AD39:AD40"/>
    <mergeCell ref="AH44:AH45"/>
    <mergeCell ref="AI44:AI45"/>
    <mergeCell ref="AJ44:AJ45"/>
    <mergeCell ref="H46:H47"/>
    <mergeCell ref="I46:K47"/>
    <mergeCell ref="L46:N46"/>
    <mergeCell ref="O46:Q46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H44:H45"/>
    <mergeCell ref="I44:K45"/>
    <mergeCell ref="L44:N45"/>
    <mergeCell ref="O44:Q45"/>
    <mergeCell ref="R44:T45"/>
    <mergeCell ref="L48:N49"/>
    <mergeCell ref="O48:Q48"/>
    <mergeCell ref="AF46:AF47"/>
    <mergeCell ref="AG46:AG47"/>
    <mergeCell ref="AH46:AH47"/>
    <mergeCell ref="AI46:AI47"/>
    <mergeCell ref="AJ46:AJ47"/>
    <mergeCell ref="B46:F46"/>
    <mergeCell ref="B47:F47"/>
    <mergeCell ref="Z46:Z47"/>
    <mergeCell ref="AA46:AA47"/>
    <mergeCell ref="AB46:AB47"/>
    <mergeCell ref="AC46:AC47"/>
    <mergeCell ref="AD46:AD47"/>
    <mergeCell ref="AE46:AE47"/>
    <mergeCell ref="R46:T46"/>
    <mergeCell ref="U46:U47"/>
    <mergeCell ref="V46:V47"/>
    <mergeCell ref="W46:W47"/>
    <mergeCell ref="X46:X47"/>
    <mergeCell ref="Y46:Y47"/>
    <mergeCell ref="AF48:AF49"/>
    <mergeCell ref="AG48:AG49"/>
    <mergeCell ref="AH48:AH49"/>
    <mergeCell ref="AI48:AI49"/>
    <mergeCell ref="AJ48:AJ49"/>
    <mergeCell ref="H50:H51"/>
    <mergeCell ref="I50:K50"/>
    <mergeCell ref="L50:N50"/>
    <mergeCell ref="O50:Q51"/>
    <mergeCell ref="R50:T50"/>
    <mergeCell ref="Z48:Z49"/>
    <mergeCell ref="AA48:AA49"/>
    <mergeCell ref="AB48:AB49"/>
    <mergeCell ref="AC48:AC49"/>
    <mergeCell ref="AD48:AD49"/>
    <mergeCell ref="AE48:AE49"/>
    <mergeCell ref="R48:T48"/>
    <mergeCell ref="U48:U49"/>
    <mergeCell ref="V48:V49"/>
    <mergeCell ref="W48:W49"/>
    <mergeCell ref="X48:X49"/>
    <mergeCell ref="Y48:Y49"/>
    <mergeCell ref="H48:H49"/>
    <mergeCell ref="I48:K48"/>
    <mergeCell ref="AG50:AG51"/>
    <mergeCell ref="AH50:AH51"/>
    <mergeCell ref="AI50:AI51"/>
    <mergeCell ref="AJ50:AJ51"/>
    <mergeCell ref="H52:H53"/>
    <mergeCell ref="I52:K52"/>
    <mergeCell ref="L52:N52"/>
    <mergeCell ref="O52:Q52"/>
    <mergeCell ref="R52:T53"/>
    <mergeCell ref="U52:U53"/>
    <mergeCell ref="AA50:AA51"/>
    <mergeCell ref="AB50:AB51"/>
    <mergeCell ref="AC50:AC51"/>
    <mergeCell ref="AD50:AD51"/>
    <mergeCell ref="AE50:AE51"/>
    <mergeCell ref="AF50:AF51"/>
    <mergeCell ref="U50:U51"/>
    <mergeCell ref="V50:V51"/>
    <mergeCell ref="W50:W51"/>
    <mergeCell ref="X50:X51"/>
    <mergeCell ref="Y50:Y51"/>
    <mergeCell ref="Z50:Z51"/>
    <mergeCell ref="AH52:AH53"/>
    <mergeCell ref="AI52:AI53"/>
    <mergeCell ref="AJ52:AJ53"/>
    <mergeCell ref="AE52:AE53"/>
    <mergeCell ref="AF52:AF53"/>
    <mergeCell ref="AG59:AG60"/>
    <mergeCell ref="AH59:AH60"/>
    <mergeCell ref="AI59:AI60"/>
    <mergeCell ref="AJ59:AJ60"/>
    <mergeCell ref="AG52:AG53"/>
    <mergeCell ref="V52:V53"/>
    <mergeCell ref="W52:W53"/>
    <mergeCell ref="X52:X53"/>
    <mergeCell ref="Y52:Y53"/>
    <mergeCell ref="Z52:Z53"/>
    <mergeCell ref="AA52:AA53"/>
    <mergeCell ref="A55:W55"/>
    <mergeCell ref="A56:F56"/>
    <mergeCell ref="H57:H58"/>
    <mergeCell ref="I57:K58"/>
    <mergeCell ref="L57:N58"/>
    <mergeCell ref="O57:Q58"/>
    <mergeCell ref="AB52:AB53"/>
    <mergeCell ref="AC52:AC53"/>
    <mergeCell ref="AD52:AD53"/>
    <mergeCell ref="B59:F59"/>
    <mergeCell ref="AE59:AE60"/>
    <mergeCell ref="AF59:AF60"/>
    <mergeCell ref="AF57:AF58"/>
    <mergeCell ref="AG57:AG58"/>
    <mergeCell ref="AH57:AH58"/>
    <mergeCell ref="AI57:AI58"/>
    <mergeCell ref="AJ57:AJ58"/>
    <mergeCell ref="B57:F57"/>
    <mergeCell ref="B58:F58"/>
    <mergeCell ref="Z57:Z58"/>
    <mergeCell ref="AA57:AA58"/>
    <mergeCell ref="AB57:AB58"/>
    <mergeCell ref="AC57:AC58"/>
    <mergeCell ref="AD57:AD58"/>
    <mergeCell ref="AE57:AE58"/>
    <mergeCell ref="R57:T58"/>
    <mergeCell ref="U57:U58"/>
    <mergeCell ref="V57:V58"/>
    <mergeCell ref="W57:W58"/>
    <mergeCell ref="X57:X58"/>
    <mergeCell ref="Y57:Y58"/>
    <mergeCell ref="A61:B61"/>
    <mergeCell ref="C61:F61"/>
    <mergeCell ref="H61:H62"/>
    <mergeCell ref="I61:K61"/>
    <mergeCell ref="L61:N62"/>
    <mergeCell ref="AA59:AA60"/>
    <mergeCell ref="AB59:AB60"/>
    <mergeCell ref="AC59:AC60"/>
    <mergeCell ref="AD59:AD60"/>
    <mergeCell ref="U59:U60"/>
    <mergeCell ref="V59:V60"/>
    <mergeCell ref="W59:W60"/>
    <mergeCell ref="X59:X60"/>
    <mergeCell ref="Y59:Y60"/>
    <mergeCell ref="Z59:Z60"/>
    <mergeCell ref="H59:H60"/>
    <mergeCell ref="I59:K60"/>
    <mergeCell ref="L59:N59"/>
    <mergeCell ref="B60:F60"/>
    <mergeCell ref="O59:Q59"/>
    <mergeCell ref="R59:T59"/>
    <mergeCell ref="AJ61:AJ62"/>
    <mergeCell ref="Y61:Y62"/>
    <mergeCell ref="Z61:Z62"/>
    <mergeCell ref="L63:N63"/>
    <mergeCell ref="O63:Q64"/>
    <mergeCell ref="R63:T63"/>
    <mergeCell ref="U63:U64"/>
    <mergeCell ref="AE61:AE62"/>
    <mergeCell ref="AF61:AF62"/>
    <mergeCell ref="AG61:AG62"/>
    <mergeCell ref="AH61:AH62"/>
    <mergeCell ref="AI61:AI62"/>
    <mergeCell ref="AH63:AH64"/>
    <mergeCell ref="AI63:AI64"/>
    <mergeCell ref="AA61:AA62"/>
    <mergeCell ref="AB61:AB62"/>
    <mergeCell ref="AC61:AC62"/>
    <mergeCell ref="AD61:AD62"/>
    <mergeCell ref="O61:Q61"/>
    <mergeCell ref="R61:T61"/>
    <mergeCell ref="U61:U62"/>
    <mergeCell ref="V61:V62"/>
    <mergeCell ref="W61:W62"/>
    <mergeCell ref="X61:X62"/>
    <mergeCell ref="AJ63:AJ64"/>
    <mergeCell ref="H65:H66"/>
    <mergeCell ref="I65:K65"/>
    <mergeCell ref="L65:N65"/>
    <mergeCell ref="O65:Q65"/>
    <mergeCell ref="R65:T66"/>
    <mergeCell ref="U65:U66"/>
    <mergeCell ref="V65:V66"/>
    <mergeCell ref="AB63:AB64"/>
    <mergeCell ref="AC63:AC64"/>
    <mergeCell ref="AD63:AD64"/>
    <mergeCell ref="AE63:AE64"/>
    <mergeCell ref="AF63:AF64"/>
    <mergeCell ref="AG63:AG64"/>
    <mergeCell ref="V63:V64"/>
    <mergeCell ref="W63:W64"/>
    <mergeCell ref="X63:X64"/>
    <mergeCell ref="Y63:Y64"/>
    <mergeCell ref="Z63:Z64"/>
    <mergeCell ref="AA63:AA64"/>
    <mergeCell ref="H63:H64"/>
    <mergeCell ref="I63:K63"/>
    <mergeCell ref="AI65:AI66"/>
    <mergeCell ref="AJ65:AJ66"/>
    <mergeCell ref="A68:W68"/>
    <mergeCell ref="A69:F69"/>
    <mergeCell ref="H70:H71"/>
    <mergeCell ref="I70:K71"/>
    <mergeCell ref="L70:N71"/>
    <mergeCell ref="O70:Q71"/>
    <mergeCell ref="R70:T71"/>
    <mergeCell ref="AC65:AC66"/>
    <mergeCell ref="AD65:AD66"/>
    <mergeCell ref="B70:F70"/>
    <mergeCell ref="B71:F71"/>
    <mergeCell ref="AE65:AE66"/>
    <mergeCell ref="AF65:AF66"/>
    <mergeCell ref="AG65:AG66"/>
    <mergeCell ref="AH65:AH66"/>
    <mergeCell ref="W65:W66"/>
    <mergeCell ref="X65:X66"/>
    <mergeCell ref="Y65:Y66"/>
    <mergeCell ref="Z65:Z66"/>
    <mergeCell ref="AA65:AA66"/>
    <mergeCell ref="AB65:AB66"/>
    <mergeCell ref="AG70:AG71"/>
    <mergeCell ref="AH70:AH71"/>
    <mergeCell ref="AI70:AI71"/>
    <mergeCell ref="AJ70:AJ71"/>
    <mergeCell ref="H72:H73"/>
    <mergeCell ref="I72:K73"/>
    <mergeCell ref="L72:N72"/>
    <mergeCell ref="O72:Q72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W70:W71"/>
    <mergeCell ref="X70:X71"/>
    <mergeCell ref="Y70:Y71"/>
    <mergeCell ref="Z70:Z71"/>
    <mergeCell ref="AI72:AI73"/>
    <mergeCell ref="AJ72:AJ73"/>
    <mergeCell ref="Z72:Z73"/>
    <mergeCell ref="AA72:AA73"/>
    <mergeCell ref="A74:B74"/>
    <mergeCell ref="C74:F74"/>
    <mergeCell ref="H74:H75"/>
    <mergeCell ref="I74:K74"/>
    <mergeCell ref="L74:N75"/>
    <mergeCell ref="O74:Q74"/>
    <mergeCell ref="AF72:AF73"/>
    <mergeCell ref="AG72:AG73"/>
    <mergeCell ref="AH72:AH73"/>
    <mergeCell ref="AF74:AF75"/>
    <mergeCell ref="AG74:AG75"/>
    <mergeCell ref="AH74:AH75"/>
    <mergeCell ref="B72:F72"/>
    <mergeCell ref="B73:F73"/>
    <mergeCell ref="AB72:AB73"/>
    <mergeCell ref="AC72:AC73"/>
    <mergeCell ref="AD72:AD73"/>
    <mergeCell ref="AE72:AE73"/>
    <mergeCell ref="R72:T72"/>
    <mergeCell ref="U72:U73"/>
    <mergeCell ref="V72:V73"/>
    <mergeCell ref="W72:W73"/>
    <mergeCell ref="X72:X73"/>
    <mergeCell ref="Y72:Y73"/>
    <mergeCell ref="AI74:AI75"/>
    <mergeCell ref="AJ74:AJ75"/>
    <mergeCell ref="H76:H77"/>
    <mergeCell ref="I76:K76"/>
    <mergeCell ref="L76:N76"/>
    <mergeCell ref="O76:Q77"/>
    <mergeCell ref="R76:T76"/>
    <mergeCell ref="Z74:Z75"/>
    <mergeCell ref="AA74:AA75"/>
    <mergeCell ref="AB74:AB75"/>
    <mergeCell ref="AC74:AC75"/>
    <mergeCell ref="AD74:AD75"/>
    <mergeCell ref="AE74:AE75"/>
    <mergeCell ref="R74:T74"/>
    <mergeCell ref="U74:U75"/>
    <mergeCell ref="V74:V75"/>
    <mergeCell ref="W74:W75"/>
    <mergeCell ref="X74:X75"/>
    <mergeCell ref="Y74:Y75"/>
    <mergeCell ref="AI76:AI77"/>
    <mergeCell ref="AJ76:AJ77"/>
    <mergeCell ref="AD76:AD77"/>
    <mergeCell ref="AE76:AE77"/>
    <mergeCell ref="AF76:AF77"/>
    <mergeCell ref="H78:H79"/>
    <mergeCell ref="I78:K78"/>
    <mergeCell ref="L78:N78"/>
    <mergeCell ref="O78:Q78"/>
    <mergeCell ref="R78:T79"/>
    <mergeCell ref="U78:U79"/>
    <mergeCell ref="AA76:AA77"/>
    <mergeCell ref="AB76:AB77"/>
    <mergeCell ref="AC76:AC77"/>
    <mergeCell ref="U76:U77"/>
    <mergeCell ref="V76:V77"/>
    <mergeCell ref="W76:W77"/>
    <mergeCell ref="X76:X77"/>
    <mergeCell ref="Y76:Y77"/>
    <mergeCell ref="Z76:Z77"/>
    <mergeCell ref="AH78:AH79"/>
    <mergeCell ref="AI78:AI79"/>
    <mergeCell ref="AJ78:AJ79"/>
    <mergeCell ref="A1:AB2"/>
    <mergeCell ref="B5:F5"/>
    <mergeCell ref="B6:F6"/>
    <mergeCell ref="B7:F7"/>
    <mergeCell ref="B8:F8"/>
    <mergeCell ref="B18:F18"/>
    <mergeCell ref="B19:F19"/>
    <mergeCell ref="AB78:AB79"/>
    <mergeCell ref="AC78:AC79"/>
    <mergeCell ref="AD78:AD79"/>
    <mergeCell ref="AE78:AE79"/>
    <mergeCell ref="AF78:AF79"/>
    <mergeCell ref="AG78:AG79"/>
    <mergeCell ref="V78:V79"/>
    <mergeCell ref="W78:W79"/>
    <mergeCell ref="X78:X79"/>
    <mergeCell ref="Y78:Y79"/>
    <mergeCell ref="Z78:Z79"/>
    <mergeCell ref="AA78:AA79"/>
    <mergeCell ref="AG76:AG77"/>
    <mergeCell ref="AH76:AH77"/>
    <mergeCell ref="B33:F33"/>
    <mergeCell ref="B34:F34"/>
    <mergeCell ref="B44:F44"/>
    <mergeCell ref="B45:F45"/>
    <mergeCell ref="A48:B48"/>
    <mergeCell ref="C48:F48"/>
    <mergeCell ref="A35:B35"/>
    <mergeCell ref="C35:F35"/>
    <mergeCell ref="A43:F43"/>
  </mergeCells>
  <phoneticPr fontId="22"/>
  <dataValidations count="1">
    <dataValidation imeMode="off" allowBlank="1" showInputMessage="1" showErrorMessage="1" sqref="I59 R50 R48 O48 M47:T47 R46 O46 M53:Q53 M51:N51 J51:K51 O52 I48:I53 J53:K53 J49:K49 R51:T51 O49:T49 R52 O50 L50:L53 L46:L48 R11 R9 O9 M8:T8 R7 O7 M14:Q14 M12:N12 J12:K12 O13 I9:I14 J14:K14 J10:K10 R12:T12 O10:T10 R13 O11 L11:L14 L7:L9 I7 I33 L33:L35 L37:L40 O37 R39 O36:T36 R38:T38 J36:K36 J40:K40 I35:I40 O39 J38:K38 M38:N38 M40:Q40 O33 R33 M34:T34 O35 R35 R37 I46 R76 R74 O74 M73:T73 R72 O72 M79:Q79 M77:N77 J77:K77 O78 I74:I79 J79:K79 J75:K75 R77:T77 O75:T75 R78 O76 L76:L79 L72:L74 I72 R63 R61 O61 M60:T60 R59 O59 M66:Q66 M64:N64 J64:K64 O65 I61:I66 J66:K66 J62:K62 R64:T64 O62:T62 R65 O63 L63:L66 L59:L61 R24 R22 O22 M21:T21 R20 O20 M27:Q27 M25:N25 J25:K25 O26 I22:I27 J27:K27 J23:K23 R25:T25 O23:T23 R26 O24 L24:L27 L20:L22 I20"/>
  </dataValidations>
  <printOptions horizontalCentered="1" verticalCentered="1"/>
  <pageMargins left="0" right="0" top="0" bottom="0" header="0" footer="0"/>
  <pageSetup paperSize="9" scale="65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zoomScale="70" zoomScaleNormal="100" zoomScaleSheetLayoutView="70" workbookViewId="0">
      <selection sqref="A1:P5"/>
    </sheetView>
  </sheetViews>
  <sheetFormatPr defaultRowHeight="13.5"/>
  <cols>
    <col min="1" max="1" width="3.75" style="1" customWidth="1"/>
    <col min="2" max="15" width="9" style="1"/>
    <col min="16" max="16" width="3.75" style="1" customWidth="1"/>
    <col min="17" max="16384" width="9" style="1"/>
  </cols>
  <sheetData>
    <row r="1" spans="1:17" ht="13.5" customHeight="1">
      <c r="A1" s="188" t="s">
        <v>110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35"/>
    </row>
    <row r="2" spans="1:17" ht="13.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35"/>
    </row>
    <row r="3" spans="1:17" ht="13.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35"/>
    </row>
    <row r="4" spans="1:17" ht="13.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35"/>
    </row>
    <row r="5" spans="1:17" ht="13.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35"/>
    </row>
    <row r="9" spans="1:17" ht="14.25" thickBot="1"/>
    <row r="10" spans="1:17">
      <c r="B10" s="18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1"/>
    </row>
    <row r="11" spans="1:17">
      <c r="B11" s="192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4"/>
    </row>
    <row r="12" spans="1:17">
      <c r="B12" s="19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</row>
    <row r="13" spans="1:17">
      <c r="B13" s="192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4"/>
    </row>
    <row r="14" spans="1:17">
      <c r="B14" s="192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4"/>
    </row>
    <row r="15" spans="1:17"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4"/>
    </row>
    <row r="16" spans="1:17"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4"/>
    </row>
    <row r="17" spans="2:15">
      <c r="B17" s="192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4"/>
    </row>
    <row r="18" spans="2:15"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4"/>
    </row>
    <row r="19" spans="2:15"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4"/>
    </row>
    <row r="20" spans="2:15"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</row>
    <row r="21" spans="2:15"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4"/>
    </row>
    <row r="22" spans="2:15"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4"/>
    </row>
    <row r="23" spans="2:15"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4"/>
    </row>
    <row r="24" spans="2:15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4"/>
    </row>
    <row r="25" spans="2:15" ht="14.25" thickBot="1">
      <c r="B25" s="195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7"/>
    </row>
    <row r="26" spans="2:15">
      <c r="B26" s="63"/>
      <c r="I26" s="55"/>
    </row>
    <row r="27" spans="2:15">
      <c r="B27" s="44"/>
      <c r="C27" s="45"/>
      <c r="D27" s="205">
        <v>2</v>
      </c>
      <c r="E27" s="205"/>
      <c r="I27" s="56"/>
      <c r="L27" s="205">
        <v>3</v>
      </c>
      <c r="M27" s="205"/>
    </row>
    <row r="28" spans="2:15" ht="14.25" thickBot="1">
      <c r="D28" s="205"/>
      <c r="E28" s="205"/>
      <c r="F28" s="36"/>
      <c r="G28" s="36"/>
      <c r="H28" s="36"/>
      <c r="I28" s="57"/>
      <c r="J28" s="37"/>
      <c r="K28" s="37"/>
      <c r="L28" s="205"/>
      <c r="M28" s="205"/>
    </row>
    <row r="29" spans="2:15" ht="14.25" thickTop="1">
      <c r="E29" s="40"/>
      <c r="F29" s="37"/>
      <c r="G29" s="37"/>
      <c r="H29" s="37"/>
      <c r="I29" s="50"/>
      <c r="J29" s="50"/>
      <c r="K29" s="50"/>
      <c r="L29" s="51"/>
      <c r="M29" s="37"/>
    </row>
    <row r="30" spans="2:15">
      <c r="E30" s="38"/>
      <c r="G30" s="202" t="s">
        <v>31</v>
      </c>
      <c r="H30" s="202"/>
      <c r="I30" s="202"/>
      <c r="J30" s="202"/>
      <c r="K30" s="37"/>
      <c r="L30" s="52"/>
      <c r="M30" s="37"/>
    </row>
    <row r="31" spans="2:15">
      <c r="E31" s="38"/>
      <c r="G31" s="202"/>
      <c r="H31" s="202"/>
      <c r="I31" s="202"/>
      <c r="J31" s="202"/>
      <c r="K31" s="37"/>
      <c r="L31" s="52"/>
      <c r="M31" s="37"/>
    </row>
    <row r="32" spans="2:15" ht="17.25">
      <c r="E32" s="38"/>
      <c r="G32" s="202" t="s">
        <v>41</v>
      </c>
      <c r="H32" s="202"/>
      <c r="I32" s="202"/>
      <c r="J32" s="202"/>
      <c r="K32" s="37"/>
      <c r="L32" s="52"/>
      <c r="M32" s="37"/>
    </row>
    <row r="33" spans="4:13">
      <c r="E33" s="38"/>
      <c r="G33" s="207" t="s">
        <v>29</v>
      </c>
      <c r="H33" s="207"/>
      <c r="I33" s="207"/>
      <c r="J33" s="207"/>
      <c r="K33" s="37"/>
      <c r="L33" s="52"/>
      <c r="M33" s="37"/>
    </row>
    <row r="34" spans="4:13">
      <c r="E34" s="38"/>
      <c r="G34" s="207"/>
      <c r="H34" s="207"/>
      <c r="I34" s="207"/>
      <c r="J34" s="207"/>
      <c r="K34" s="37"/>
      <c r="L34" s="52"/>
      <c r="M34" s="37"/>
    </row>
    <row r="35" spans="4:13">
      <c r="E35" s="38"/>
      <c r="K35" s="37"/>
      <c r="L35" s="52"/>
      <c r="M35" s="37"/>
    </row>
    <row r="36" spans="4:13" ht="14.25" thickBot="1">
      <c r="E36" s="39"/>
      <c r="K36" s="37"/>
      <c r="L36" s="52"/>
      <c r="M36" s="36"/>
    </row>
    <row r="37" spans="4:13">
      <c r="D37" s="220" t="s">
        <v>109</v>
      </c>
      <c r="E37" s="221"/>
      <c r="L37" s="220" t="s">
        <v>108</v>
      </c>
      <c r="M37" s="221"/>
    </row>
    <row r="38" spans="4:13">
      <c r="D38" s="222"/>
      <c r="E38" s="223"/>
      <c r="L38" s="222"/>
      <c r="M38" s="223"/>
    </row>
    <row r="39" spans="4:13">
      <c r="D39" s="222"/>
      <c r="E39" s="223"/>
      <c r="L39" s="222"/>
      <c r="M39" s="223"/>
    </row>
    <row r="40" spans="4:13">
      <c r="D40" s="222"/>
      <c r="E40" s="223"/>
      <c r="L40" s="222"/>
      <c r="M40" s="223"/>
    </row>
    <row r="41" spans="4:13">
      <c r="D41" s="222"/>
      <c r="E41" s="223"/>
      <c r="L41" s="222"/>
      <c r="M41" s="223"/>
    </row>
    <row r="42" spans="4:13">
      <c r="D42" s="222"/>
      <c r="E42" s="223"/>
      <c r="L42" s="222"/>
      <c r="M42" s="223"/>
    </row>
    <row r="43" spans="4:13">
      <c r="D43" s="222"/>
      <c r="E43" s="223"/>
      <c r="L43" s="222"/>
      <c r="M43" s="223"/>
    </row>
    <row r="44" spans="4:13">
      <c r="D44" s="222"/>
      <c r="E44" s="223"/>
      <c r="L44" s="222"/>
      <c r="M44" s="223"/>
    </row>
    <row r="45" spans="4:13">
      <c r="D45" s="222"/>
      <c r="E45" s="223"/>
      <c r="L45" s="222"/>
      <c r="M45" s="223"/>
    </row>
    <row r="46" spans="4:13">
      <c r="D46" s="222"/>
      <c r="E46" s="223"/>
      <c r="L46" s="222"/>
      <c r="M46" s="223"/>
    </row>
    <row r="47" spans="4:13">
      <c r="D47" s="222"/>
      <c r="E47" s="223"/>
      <c r="L47" s="222"/>
      <c r="M47" s="223"/>
    </row>
    <row r="48" spans="4:13">
      <c r="D48" s="222"/>
      <c r="E48" s="223"/>
      <c r="L48" s="222"/>
      <c r="M48" s="223"/>
    </row>
    <row r="49" spans="2:15">
      <c r="D49" s="222"/>
      <c r="E49" s="223"/>
      <c r="L49" s="222"/>
      <c r="M49" s="223"/>
    </row>
    <row r="50" spans="2:15">
      <c r="D50" s="222"/>
      <c r="E50" s="223"/>
      <c r="L50" s="222"/>
      <c r="M50" s="223"/>
    </row>
    <row r="51" spans="2:15">
      <c r="D51" s="222"/>
      <c r="E51" s="223"/>
      <c r="L51" s="222"/>
      <c r="M51" s="223"/>
    </row>
    <row r="52" spans="2:15" ht="14.25" thickBot="1">
      <c r="D52" s="224"/>
      <c r="E52" s="225"/>
      <c r="L52" s="224"/>
      <c r="M52" s="225"/>
    </row>
    <row r="53" spans="2:15">
      <c r="D53" s="60"/>
      <c r="E53" s="42"/>
      <c r="M53" s="55"/>
    </row>
    <row r="54" spans="2:15">
      <c r="B54" s="205">
        <v>2</v>
      </c>
      <c r="C54" s="205"/>
      <c r="D54" s="52"/>
      <c r="E54" s="37"/>
      <c r="F54" s="205">
        <v>1</v>
      </c>
      <c r="G54" s="205"/>
      <c r="H54" s="49"/>
      <c r="J54" s="205">
        <v>0</v>
      </c>
      <c r="K54" s="205"/>
      <c r="M54" s="56"/>
      <c r="N54" s="205">
        <v>6</v>
      </c>
      <c r="O54" s="205"/>
    </row>
    <row r="55" spans="2:15" ht="14.25" thickBot="1">
      <c r="B55" s="205"/>
      <c r="C55" s="205"/>
      <c r="D55" s="61"/>
      <c r="E55" s="36"/>
      <c r="F55" s="205"/>
      <c r="G55" s="205"/>
      <c r="H55" s="49"/>
      <c r="J55" s="205"/>
      <c r="K55" s="205"/>
      <c r="M55" s="57"/>
      <c r="N55" s="205"/>
      <c r="O55" s="205"/>
    </row>
    <row r="56" spans="2:15" ht="14.25" thickTop="1">
      <c r="C56" s="58"/>
      <c r="D56" s="37"/>
      <c r="E56" s="42"/>
      <c r="F56" s="41"/>
      <c r="G56" s="38"/>
      <c r="H56" s="37"/>
      <c r="K56" s="40"/>
      <c r="L56" s="42"/>
      <c r="M56" s="50"/>
      <c r="N56" s="51"/>
      <c r="O56" s="37"/>
    </row>
    <row r="57" spans="2:15" ht="14.25">
      <c r="C57" s="56"/>
      <c r="D57" s="203" t="s">
        <v>30</v>
      </c>
      <c r="E57" s="203"/>
      <c r="G57" s="38"/>
      <c r="H57" s="37"/>
      <c r="K57" s="38"/>
      <c r="L57" s="204" t="s">
        <v>30</v>
      </c>
      <c r="M57" s="204"/>
      <c r="N57" s="52"/>
      <c r="O57" s="37"/>
    </row>
    <row r="58" spans="2:15" ht="14.25">
      <c r="C58" s="56"/>
      <c r="D58" s="203" t="s">
        <v>40</v>
      </c>
      <c r="E58" s="203"/>
      <c r="G58" s="38"/>
      <c r="H58" s="37"/>
      <c r="K58" s="38"/>
      <c r="L58" s="204" t="s">
        <v>41</v>
      </c>
      <c r="M58" s="204"/>
      <c r="N58" s="52"/>
      <c r="O58" s="37"/>
    </row>
    <row r="59" spans="2:15" ht="14.25">
      <c r="C59" s="56"/>
      <c r="D59" s="47" t="s">
        <v>39</v>
      </c>
      <c r="E59" s="46"/>
      <c r="G59" s="38"/>
      <c r="H59" s="37"/>
      <c r="K59" s="38"/>
      <c r="L59" s="53" t="s">
        <v>39</v>
      </c>
      <c r="M59" s="54"/>
      <c r="N59" s="52"/>
      <c r="O59" s="37"/>
    </row>
    <row r="60" spans="2:15">
      <c r="C60" s="56"/>
      <c r="G60" s="38"/>
      <c r="H60" s="37"/>
      <c r="K60" s="38"/>
      <c r="L60" s="37"/>
      <c r="M60" s="37"/>
      <c r="N60" s="52"/>
      <c r="O60" s="37"/>
    </row>
    <row r="61" spans="2:15">
      <c r="C61" s="56"/>
      <c r="G61" s="38"/>
      <c r="H61" s="37"/>
      <c r="K61" s="38"/>
      <c r="L61" s="37"/>
      <c r="M61" s="37"/>
      <c r="N61" s="52"/>
      <c r="O61" s="37"/>
    </row>
    <row r="62" spans="2:15">
      <c r="C62" s="56"/>
      <c r="G62" s="38"/>
      <c r="H62" s="37"/>
      <c r="K62" s="38"/>
      <c r="L62" s="37"/>
      <c r="M62" s="37"/>
      <c r="N62" s="52"/>
      <c r="O62" s="37"/>
    </row>
    <row r="63" spans="2:15">
      <c r="C63" s="56"/>
      <c r="G63" s="38"/>
      <c r="H63" s="37"/>
      <c r="K63" s="38"/>
      <c r="L63" s="37"/>
      <c r="M63" s="37"/>
      <c r="N63" s="52"/>
      <c r="O63" s="37"/>
    </row>
    <row r="64" spans="2:15" ht="14.25" thickBot="1">
      <c r="C64" s="59"/>
      <c r="G64" s="39"/>
      <c r="H64" s="37"/>
      <c r="K64" s="39"/>
      <c r="L64" s="37"/>
      <c r="M64" s="37"/>
      <c r="N64" s="52"/>
      <c r="O64" s="36"/>
    </row>
    <row r="65" spans="2:16">
      <c r="B65" s="198" t="s">
        <v>25</v>
      </c>
      <c r="C65" s="199"/>
      <c r="D65" s="37"/>
      <c r="F65" s="198" t="s">
        <v>26</v>
      </c>
      <c r="G65" s="199"/>
      <c r="J65" s="198" t="s">
        <v>27</v>
      </c>
      <c r="K65" s="199"/>
      <c r="L65" s="37"/>
      <c r="N65" s="198" t="s">
        <v>28</v>
      </c>
      <c r="O65" s="199"/>
      <c r="P65" s="38"/>
    </row>
    <row r="66" spans="2:16" ht="14.25" thickBot="1">
      <c r="B66" s="200"/>
      <c r="C66" s="201"/>
      <c r="D66" s="37"/>
      <c r="F66" s="200"/>
      <c r="G66" s="201"/>
      <c r="J66" s="200"/>
      <c r="K66" s="201"/>
      <c r="L66" s="37"/>
      <c r="N66" s="200"/>
      <c r="O66" s="201"/>
      <c r="P66" s="38"/>
    </row>
    <row r="67" spans="2:16" ht="13.5" customHeight="1">
      <c r="B67" s="208" t="s">
        <v>109</v>
      </c>
      <c r="C67" s="209"/>
      <c r="D67" s="37"/>
      <c r="F67" s="214" t="s">
        <v>106</v>
      </c>
      <c r="G67" s="215"/>
      <c r="H67" s="64"/>
      <c r="J67" s="208" t="s">
        <v>107</v>
      </c>
      <c r="K67" s="209"/>
      <c r="L67" s="37"/>
      <c r="N67" s="208" t="s">
        <v>108</v>
      </c>
      <c r="O67" s="209"/>
      <c r="P67" s="37"/>
    </row>
    <row r="68" spans="2:16" ht="13.5" customHeight="1">
      <c r="B68" s="210"/>
      <c r="C68" s="211"/>
      <c r="D68" s="37"/>
      <c r="F68" s="216"/>
      <c r="G68" s="217"/>
      <c r="H68" s="64"/>
      <c r="J68" s="210"/>
      <c r="K68" s="211"/>
      <c r="L68" s="37"/>
      <c r="N68" s="210"/>
      <c r="O68" s="211"/>
      <c r="P68" s="37"/>
    </row>
    <row r="69" spans="2:16" ht="13.5" customHeight="1">
      <c r="B69" s="210"/>
      <c r="C69" s="211"/>
      <c r="D69" s="37"/>
      <c r="F69" s="216"/>
      <c r="G69" s="217"/>
      <c r="H69" s="64"/>
      <c r="J69" s="210"/>
      <c r="K69" s="211"/>
      <c r="L69" s="37"/>
      <c r="N69" s="210"/>
      <c r="O69" s="211"/>
      <c r="P69" s="37"/>
    </row>
    <row r="70" spans="2:16" ht="13.5" customHeight="1">
      <c r="B70" s="210"/>
      <c r="C70" s="211"/>
      <c r="D70" s="37"/>
      <c r="F70" s="216"/>
      <c r="G70" s="217"/>
      <c r="H70" s="64"/>
      <c r="J70" s="210"/>
      <c r="K70" s="211"/>
      <c r="L70" s="37"/>
      <c r="N70" s="210"/>
      <c r="O70" s="211"/>
      <c r="P70" s="37"/>
    </row>
    <row r="71" spans="2:16" ht="13.5" customHeight="1">
      <c r="B71" s="210"/>
      <c r="C71" s="211"/>
      <c r="D71" s="37"/>
      <c r="F71" s="216"/>
      <c r="G71" s="217"/>
      <c r="H71" s="64"/>
      <c r="J71" s="210"/>
      <c r="K71" s="211"/>
      <c r="L71" s="37"/>
      <c r="N71" s="210"/>
      <c r="O71" s="211"/>
      <c r="P71" s="37"/>
    </row>
    <row r="72" spans="2:16" ht="13.5" customHeight="1">
      <c r="B72" s="210"/>
      <c r="C72" s="211"/>
      <c r="D72" s="37"/>
      <c r="F72" s="216"/>
      <c r="G72" s="217"/>
      <c r="H72" s="64"/>
      <c r="J72" s="210"/>
      <c r="K72" s="211"/>
      <c r="L72" s="37"/>
      <c r="N72" s="210"/>
      <c r="O72" s="211"/>
      <c r="P72" s="37"/>
    </row>
    <row r="73" spans="2:16" ht="13.5" customHeight="1">
      <c r="B73" s="210"/>
      <c r="C73" s="211"/>
      <c r="D73" s="37"/>
      <c r="F73" s="216"/>
      <c r="G73" s="217"/>
      <c r="H73" s="64"/>
      <c r="J73" s="210"/>
      <c r="K73" s="211"/>
      <c r="L73" s="37"/>
      <c r="N73" s="210"/>
      <c r="O73" s="211"/>
      <c r="P73" s="37"/>
    </row>
    <row r="74" spans="2:16" ht="13.5" customHeight="1">
      <c r="B74" s="210"/>
      <c r="C74" s="211"/>
      <c r="D74" s="37"/>
      <c r="F74" s="216"/>
      <c r="G74" s="217"/>
      <c r="H74" s="64"/>
      <c r="J74" s="210"/>
      <c r="K74" s="211"/>
      <c r="L74" s="37"/>
      <c r="N74" s="210"/>
      <c r="O74" s="211"/>
      <c r="P74" s="37"/>
    </row>
    <row r="75" spans="2:16" ht="13.5" customHeight="1">
      <c r="B75" s="210"/>
      <c r="C75" s="211"/>
      <c r="D75" s="37"/>
      <c r="F75" s="216"/>
      <c r="G75" s="217"/>
      <c r="H75" s="64"/>
      <c r="J75" s="210"/>
      <c r="K75" s="211"/>
      <c r="L75" s="37"/>
      <c r="N75" s="210"/>
      <c r="O75" s="211"/>
      <c r="P75" s="37"/>
    </row>
    <row r="76" spans="2:16" ht="13.5" customHeight="1">
      <c r="B76" s="210"/>
      <c r="C76" s="211"/>
      <c r="D76" s="37"/>
      <c r="F76" s="216"/>
      <c r="G76" s="217"/>
      <c r="H76" s="64"/>
      <c r="J76" s="210"/>
      <c r="K76" s="211"/>
      <c r="L76" s="37"/>
      <c r="N76" s="210"/>
      <c r="O76" s="211"/>
      <c r="P76" s="37"/>
    </row>
    <row r="77" spans="2:16" ht="13.5" customHeight="1">
      <c r="B77" s="210"/>
      <c r="C77" s="211"/>
      <c r="D77" s="37"/>
      <c r="F77" s="216"/>
      <c r="G77" s="217"/>
      <c r="H77" s="64"/>
      <c r="J77" s="210"/>
      <c r="K77" s="211"/>
      <c r="L77" s="37"/>
      <c r="N77" s="210"/>
      <c r="O77" s="211"/>
      <c r="P77" s="37"/>
    </row>
    <row r="78" spans="2:16" ht="13.5" customHeight="1">
      <c r="B78" s="210"/>
      <c r="C78" s="211"/>
      <c r="D78" s="37"/>
      <c r="F78" s="216"/>
      <c r="G78" s="217"/>
      <c r="H78" s="64"/>
      <c r="J78" s="210"/>
      <c r="K78" s="211"/>
      <c r="L78" s="37"/>
      <c r="N78" s="210"/>
      <c r="O78" s="211"/>
      <c r="P78" s="37"/>
    </row>
    <row r="79" spans="2:16" ht="13.5" customHeight="1">
      <c r="B79" s="210"/>
      <c r="C79" s="211"/>
      <c r="D79" s="37"/>
      <c r="F79" s="216"/>
      <c r="G79" s="217"/>
      <c r="H79" s="64"/>
      <c r="J79" s="210"/>
      <c r="K79" s="211"/>
      <c r="L79" s="37"/>
      <c r="N79" s="210"/>
      <c r="O79" s="211"/>
      <c r="P79" s="37"/>
    </row>
    <row r="80" spans="2:16" ht="13.5" customHeight="1">
      <c r="B80" s="210"/>
      <c r="C80" s="211"/>
      <c r="D80" s="37"/>
      <c r="F80" s="216"/>
      <c r="G80" s="217"/>
      <c r="H80" s="64"/>
      <c r="J80" s="210"/>
      <c r="K80" s="211"/>
      <c r="L80" s="37"/>
      <c r="N80" s="210"/>
      <c r="O80" s="211"/>
      <c r="P80" s="37"/>
    </row>
    <row r="81" spans="2:15" ht="13.5" customHeight="1">
      <c r="B81" s="210"/>
      <c r="C81" s="211"/>
      <c r="F81" s="216"/>
      <c r="G81" s="217"/>
      <c r="H81" s="64"/>
      <c r="J81" s="210"/>
      <c r="K81" s="211"/>
      <c r="N81" s="210"/>
      <c r="O81" s="211"/>
    </row>
    <row r="82" spans="2:15" ht="14.25" customHeight="1" thickBot="1">
      <c r="B82" s="212"/>
      <c r="C82" s="213"/>
      <c r="F82" s="218"/>
      <c r="G82" s="219"/>
      <c r="H82" s="64"/>
      <c r="J82" s="212"/>
      <c r="K82" s="213"/>
      <c r="N82" s="212"/>
      <c r="O82" s="213"/>
    </row>
    <row r="83" spans="2:15" ht="45" customHeight="1">
      <c r="B83" s="206" t="s">
        <v>111</v>
      </c>
      <c r="C83" s="206"/>
      <c r="F83" s="206" t="s">
        <v>112</v>
      </c>
      <c r="G83" s="206"/>
      <c r="H83" s="65"/>
      <c r="J83" s="206" t="s">
        <v>113</v>
      </c>
      <c r="K83" s="206"/>
      <c r="N83" s="206" t="s">
        <v>114</v>
      </c>
      <c r="O83" s="206"/>
    </row>
  </sheetData>
  <mergeCells count="29">
    <mergeCell ref="D27:E28"/>
    <mergeCell ref="L27:M28"/>
    <mergeCell ref="B83:C83"/>
    <mergeCell ref="J83:K83"/>
    <mergeCell ref="N83:O83"/>
    <mergeCell ref="F83:G83"/>
    <mergeCell ref="G33:J34"/>
    <mergeCell ref="N67:O82"/>
    <mergeCell ref="J67:K82"/>
    <mergeCell ref="F67:G82"/>
    <mergeCell ref="B67:C82"/>
    <mergeCell ref="D37:E52"/>
    <mergeCell ref="L37:M52"/>
    <mergeCell ref="A1:P5"/>
    <mergeCell ref="B10:O25"/>
    <mergeCell ref="N65:O66"/>
    <mergeCell ref="J65:K66"/>
    <mergeCell ref="F65:G66"/>
    <mergeCell ref="B65:C66"/>
    <mergeCell ref="G32:J32"/>
    <mergeCell ref="G30:J31"/>
    <mergeCell ref="D57:E57"/>
    <mergeCell ref="L57:M57"/>
    <mergeCell ref="L58:M58"/>
    <mergeCell ref="D58:E58"/>
    <mergeCell ref="B54:C55"/>
    <mergeCell ref="F54:G55"/>
    <mergeCell ref="N54:O55"/>
    <mergeCell ref="J54:K55"/>
  </mergeCells>
  <phoneticPr fontId="22"/>
  <printOptions horizontalCentered="1" verticalCentered="1"/>
  <pageMargins left="0" right="0" top="0" bottom="0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初日(予選リーグ）</vt:lpstr>
      <vt:lpstr>2日目(上位・下位リーグ）</vt:lpstr>
      <vt:lpstr>決勝トーナメント表</vt:lpstr>
      <vt:lpstr>'2日目(上位・下位リーグ）'!Print_Area</vt:lpstr>
      <vt:lpstr>決勝トーナメント表!Print_Area</vt:lpstr>
      <vt:lpstr>'初日(予選リーグ）'!Print_Area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okawa</dc:creator>
  <cp:lastModifiedBy>FJ-USER</cp:lastModifiedBy>
  <cp:lastPrinted>2013-12-23T10:20:42Z</cp:lastPrinted>
  <dcterms:created xsi:type="dcterms:W3CDTF">2011-12-15T04:55:47Z</dcterms:created>
  <dcterms:modified xsi:type="dcterms:W3CDTF">2013-12-30T05:08:31Z</dcterms:modified>
</cp:coreProperties>
</file>